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jpeg" ContentType="image/jpeg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40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Zakázky\370 - Kivs\Tiskové šablony\CHECK\Hotové\"/>
    </mc:Choice>
  </mc:AlternateContent>
  <bookViews>
    <workbookView xWindow="-108" yWindow="-108" windowWidth="23256" windowHeight="12576" activeTab="0"/>
  </bookViews>
  <sheets>
    <sheet name="Poptávka" sheetId="1" r:id="rId3"/>
    <sheet name="Národní hovorné" sheetId="6" r:id="rId4"/>
    <sheet name="Mezinárodní hovorné" sheetId="7" r:id="rId5"/>
  </sheets>
  <externalReferences>
    <externalReference r:id="rId7"/>
  </externalReferences>
  <definedNames>
    <definedName name="Operator">[1]List1!$A$1:$A$12</definedName>
  </definedNames>
  <calcPr calcId="191029"/>
  <extLst/>
</workbook>
</file>

<file path=xl/calcChain.xml><?xml version="1.0" encoding="utf-8"?>
<calcChain xmlns="http://schemas.openxmlformats.org/spreadsheetml/2006/main">
  <c r="AM9" i="1" l="1"/>
</calcChain>
</file>

<file path=xl/sharedStrings.xml><?xml version="1.0" encoding="utf-8"?>
<sst xmlns="http://schemas.openxmlformats.org/spreadsheetml/2006/main" count="618" uniqueCount="365">
  <si>
    <t xml:space="preserve">KIVS ID                       </t>
  </si>
  <si>
    <t xml:space="preserve">Kód                
uživatele          </t>
  </si>
  <si>
    <t xml:space="preserve">Cena 
ZA ZŘÍZENÍ </t>
  </si>
  <si>
    <t>Místo poskytování služby</t>
  </si>
  <si>
    <t>Parametry</t>
  </si>
  <si>
    <t xml:space="preserve">RUAIN 
Adresní místo </t>
  </si>
  <si>
    <t xml:space="preserve">Kraj </t>
  </si>
  <si>
    <t xml:space="preserve">Okres </t>
  </si>
  <si>
    <t xml:space="preserve">Obec </t>
  </si>
  <si>
    <t xml:space="preserve">Část obce </t>
  </si>
  <si>
    <t xml:space="preserve">Ulice </t>
  </si>
  <si>
    <t>Č.P.</t>
  </si>
  <si>
    <t>Č.O.</t>
  </si>
  <si>
    <t>Písm.</t>
  </si>
  <si>
    <t>Číslovací  
plán</t>
  </si>
  <si>
    <t>Hlasová
VPN</t>
  </si>
  <si>
    <t>Paušální
platba za
hovorné</t>
  </si>
  <si>
    <t>Tarifikační 
impulsy</t>
  </si>
  <si>
    <t>Omezení
odchozích
volání</t>
  </si>
  <si>
    <t>Výkaz
hovorů
poštou</t>
  </si>
  <si>
    <t>Výkaz
hovorů
on-line</t>
  </si>
  <si>
    <t>Komentář</t>
  </si>
  <si>
    <t>ČP-1000</t>
  </si>
  <si>
    <t>VPN-HL-N</t>
  </si>
  <si>
    <t>FLAT-RATE-NE</t>
  </si>
  <si>
    <t>AOT-ANO</t>
  </si>
  <si>
    <t>IZV-ANO</t>
  </si>
  <si>
    <t>OMEZ-NE</t>
  </si>
  <si>
    <t>VHP-STD</t>
  </si>
  <si>
    <t>VH-OL-ANO</t>
  </si>
  <si>
    <t>Tarifikace</t>
  </si>
  <si>
    <t>MARS</t>
  </si>
  <si>
    <t>id kat listu</t>
  </si>
  <si>
    <t>cislo balicku</t>
  </si>
  <si>
    <t>HLAS_ISDN30_001.02</t>
  </si>
  <si>
    <t>Katalogový 
list</t>
  </si>
  <si>
    <t>Centrální zadavatel</t>
  </si>
  <si>
    <t>Poskytovatel</t>
  </si>
  <si>
    <t xml:space="preserve"> </t>
  </si>
  <si>
    <t>Počet služeb v listu:</t>
  </si>
  <si>
    <t>-----------------------</t>
  </si>
  <si>
    <t>H-3I002-000578</t>
  </si>
  <si>
    <t>GFŘ</t>
  </si>
  <si>
    <t>Liberecký kraj</t>
  </si>
  <si>
    <t>Česká Lípa</t>
  </si>
  <si>
    <t>Pátova</t>
  </si>
  <si>
    <t/>
  </si>
  <si>
    <t>Mezinárodní hovory</t>
  </si>
  <si>
    <t>Název skupiny parametrů</t>
  </si>
  <si>
    <t>kontrola</t>
  </si>
  <si>
    <t>Pevná síť
(silný i slabý provoz)</t>
  </si>
  <si>
    <t>Mobilní síť
(silný i slabý provoz)</t>
  </si>
  <si>
    <t>mezinárodní volání</t>
  </si>
  <si>
    <t>Typ destinace</t>
  </si>
  <si>
    <t>% váhy</t>
  </si>
  <si>
    <t>Počet</t>
  </si>
  <si>
    <t>%</t>
  </si>
  <si>
    <t>část %</t>
  </si>
  <si>
    <t>Německo</t>
  </si>
  <si>
    <t>S</t>
  </si>
  <si>
    <t>Polsko</t>
  </si>
  <si>
    <t>EU</t>
  </si>
  <si>
    <t>Širší EU</t>
  </si>
  <si>
    <t>Rakousko</t>
  </si>
  <si>
    <t>A</t>
  </si>
  <si>
    <t>Ostatní významnější</t>
  </si>
  <si>
    <t>Slovensko</t>
  </si>
  <si>
    <t>O</t>
  </si>
  <si>
    <t>Ostatní</t>
  </si>
  <si>
    <t>Austrálie</t>
  </si>
  <si>
    <t>Belgie</t>
  </si>
  <si>
    <t>Dánsko</t>
  </si>
  <si>
    <t>Finsko</t>
  </si>
  <si>
    <t>Francie</t>
  </si>
  <si>
    <t>Irsko</t>
  </si>
  <si>
    <t>Itálie a Vatikán</t>
  </si>
  <si>
    <t>Izrael</t>
  </si>
  <si>
    <t>Kanada</t>
  </si>
  <si>
    <t>Kypr</t>
  </si>
  <si>
    <t>Lucembursko</t>
  </si>
  <si>
    <t>Maďarsko</t>
  </si>
  <si>
    <t>Nizozemsko</t>
  </si>
  <si>
    <t>Norsko</t>
  </si>
  <si>
    <t>Portugalsko</t>
  </si>
  <si>
    <t>Řecko</t>
  </si>
  <si>
    <t>Slovinsko</t>
  </si>
  <si>
    <t>Spojené státy americké</t>
  </si>
  <si>
    <t>Španělsko</t>
  </si>
  <si>
    <t>Švédsko</t>
  </si>
  <si>
    <t>Švýcarsko</t>
  </si>
  <si>
    <t>Velká Británie</t>
  </si>
  <si>
    <t>Argentina</t>
  </si>
  <si>
    <t>Bělorusko</t>
  </si>
  <si>
    <t>Bosna a Hercegovina</t>
  </si>
  <si>
    <t>Bulharsko</t>
  </si>
  <si>
    <t>Černá Hora</t>
  </si>
  <si>
    <t>Estonsko</t>
  </si>
  <si>
    <t>Hongkong</t>
  </si>
  <si>
    <t>Chorvatsko</t>
  </si>
  <si>
    <t>Japonsko</t>
  </si>
  <si>
    <t>Korea</t>
  </si>
  <si>
    <t>Lichtenštejnsko</t>
  </si>
  <si>
    <t>Litva</t>
  </si>
  <si>
    <t>Monako</t>
  </si>
  <si>
    <t>Nový Zéland</t>
  </si>
  <si>
    <t>Rumunsko</t>
  </si>
  <si>
    <t>San Marino</t>
  </si>
  <si>
    <t>Singapur</t>
  </si>
  <si>
    <t>Srbsko</t>
  </si>
  <si>
    <t>Albánie</t>
  </si>
  <si>
    <t>Alžírsko</t>
  </si>
  <si>
    <t>Andorra</t>
  </si>
  <si>
    <t>Arménie</t>
  </si>
  <si>
    <t>Ázerbájdžán</t>
  </si>
  <si>
    <t>Brazílie</t>
  </si>
  <si>
    <t>Čína</t>
  </si>
  <si>
    <t>Faerské ostrovy</t>
  </si>
  <si>
    <t>Gruzie</t>
  </si>
  <si>
    <t>Island</t>
  </si>
  <si>
    <t>Jižní Afrika</t>
  </si>
  <si>
    <t>Kazachstán</t>
  </si>
  <si>
    <t>Lotyšsko</t>
  </si>
  <si>
    <t>Makedonie</t>
  </si>
  <si>
    <t>Malta</t>
  </si>
  <si>
    <t>Maroko</t>
  </si>
  <si>
    <t>Moldavsko</t>
  </si>
  <si>
    <t>Rusko</t>
  </si>
  <si>
    <t>Spojené arabské emiráty</t>
  </si>
  <si>
    <t>Tunisko</t>
  </si>
  <si>
    <t>Turecko</t>
  </si>
  <si>
    <t>Ukrajina</t>
  </si>
  <si>
    <t>Americká Samoa</t>
  </si>
  <si>
    <t>Americké Panenské ostrovy</t>
  </si>
  <si>
    <t>Aruba</t>
  </si>
  <si>
    <t>Britské Panenské ostrovy</t>
  </si>
  <si>
    <t>Egypt</t>
  </si>
  <si>
    <t>Filipíny</t>
  </si>
  <si>
    <t>Gibraltar</t>
  </si>
  <si>
    <t>Chile</t>
  </si>
  <si>
    <t>Libye</t>
  </si>
  <si>
    <t>Malajsie</t>
  </si>
  <si>
    <t>Malawi</t>
  </si>
  <si>
    <t>Mexiko</t>
  </si>
  <si>
    <t>Peru</t>
  </si>
  <si>
    <t>Portoriko</t>
  </si>
  <si>
    <t>Salvador</t>
  </si>
  <si>
    <t>Sýrie</t>
  </si>
  <si>
    <t>Thajsko</t>
  </si>
  <si>
    <t>Tchaj-wan</t>
  </si>
  <si>
    <t>Turkmenistán</t>
  </si>
  <si>
    <t>Uzbekistán</t>
  </si>
  <si>
    <t>Zimbabwe</t>
  </si>
  <si>
    <t>Angola</t>
  </si>
  <si>
    <t>Anguilla</t>
  </si>
  <si>
    <t>Antigua a Barbuda</t>
  </si>
  <si>
    <t>Bahrajn</t>
  </si>
  <si>
    <t>Barbados</t>
  </si>
  <si>
    <t>Belize</t>
  </si>
  <si>
    <t>Benin</t>
  </si>
  <si>
    <t>Bermudy</t>
  </si>
  <si>
    <t>Brunej</t>
  </si>
  <si>
    <t>Dominika</t>
  </si>
  <si>
    <t>Dominikánská republika</t>
  </si>
  <si>
    <t>Ekvádor</t>
  </si>
  <si>
    <t>Francouzská Guyana</t>
  </si>
  <si>
    <t>Grenada</t>
  </si>
  <si>
    <t>Grónsko</t>
  </si>
  <si>
    <t>Guadeloupe</t>
  </si>
  <si>
    <t>Guatemala</t>
  </si>
  <si>
    <t>Indie</t>
  </si>
  <si>
    <t>Indonésie</t>
  </si>
  <si>
    <t>Írán</t>
  </si>
  <si>
    <t>Jamajka</t>
  </si>
  <si>
    <t>Jordánsko</t>
  </si>
  <si>
    <t>Kajmanské ostrovy</t>
  </si>
  <si>
    <t>Katar</t>
  </si>
  <si>
    <t>Keňa</t>
  </si>
  <si>
    <t>Kongo</t>
  </si>
  <si>
    <t>Konžská dem. republika</t>
  </si>
  <si>
    <t>Kuba</t>
  </si>
  <si>
    <t>Kuvajt</t>
  </si>
  <si>
    <t>Kyrgyzstán</t>
  </si>
  <si>
    <t>Libanon</t>
  </si>
  <si>
    <t>Macao</t>
  </si>
  <si>
    <t>Martinik</t>
  </si>
  <si>
    <t>Mongolsko</t>
  </si>
  <si>
    <t>Montserrat</t>
  </si>
  <si>
    <t>Niger</t>
  </si>
  <si>
    <t>Nigérie</t>
  </si>
  <si>
    <t>Pákistán</t>
  </si>
  <si>
    <t>Palestina</t>
  </si>
  <si>
    <t>Paraguay</t>
  </si>
  <si>
    <t>Pobřeží slonoviny</t>
  </si>
  <si>
    <t>Réunion</t>
  </si>
  <si>
    <t>Saint Pierre a Miquelon</t>
  </si>
  <si>
    <t>Saúdská Arábie</t>
  </si>
  <si>
    <t>Svatá Lucie</t>
  </si>
  <si>
    <t>Svatý Kryštof a Nevis</t>
  </si>
  <si>
    <t>Svatý Vincenc a Grenadiny</t>
  </si>
  <si>
    <t>Tádžikistán</t>
  </si>
  <si>
    <t>Turks a Caicos</t>
  </si>
  <si>
    <t>Uganda</t>
  </si>
  <si>
    <t>Venezuela</t>
  </si>
  <si>
    <t>Vietnam</t>
  </si>
  <si>
    <t>Zambie</t>
  </si>
  <si>
    <t>Afghánistán</t>
  </si>
  <si>
    <t>Ascension</t>
  </si>
  <si>
    <t>Australská teritoria</t>
  </si>
  <si>
    <t>Bahamy</t>
  </si>
  <si>
    <t>Bangladéš</t>
  </si>
  <si>
    <t>Bhútán</t>
  </si>
  <si>
    <t>Bolívie</t>
  </si>
  <si>
    <t>Botswana</t>
  </si>
  <si>
    <t>Burkina Faso</t>
  </si>
  <si>
    <t>Burundi</t>
  </si>
  <si>
    <t>Cookovy ostrovy</t>
  </si>
  <si>
    <t>Čad</t>
  </si>
  <si>
    <t>Diego Garcia</t>
  </si>
  <si>
    <t>Džibutsko</t>
  </si>
  <si>
    <t>Eritrea</t>
  </si>
  <si>
    <t>Etiopie</t>
  </si>
  <si>
    <t>Falklandy</t>
  </si>
  <si>
    <t>Fidži</t>
  </si>
  <si>
    <t>Francouzská Polynésie</t>
  </si>
  <si>
    <t>Gabon</t>
  </si>
  <si>
    <t>Gambie</t>
  </si>
  <si>
    <t>Ghana</t>
  </si>
  <si>
    <t>Guam</t>
  </si>
  <si>
    <t>Guinea</t>
  </si>
  <si>
    <t>Guinea-Bissau</t>
  </si>
  <si>
    <t>Guyana</t>
  </si>
  <si>
    <t>Haiti</t>
  </si>
  <si>
    <t>Honduras</t>
  </si>
  <si>
    <t>Irák</t>
  </si>
  <si>
    <t>Jemen</t>
  </si>
  <si>
    <t>Kambodža</t>
  </si>
  <si>
    <t>Kamerun</t>
  </si>
  <si>
    <t>Kapverdy</t>
  </si>
  <si>
    <t>Kiribati</t>
  </si>
  <si>
    <t>Kolumbie</t>
  </si>
  <si>
    <t>Komory a Mayotte</t>
  </si>
  <si>
    <t>Korejská lid. dem. republika</t>
  </si>
  <si>
    <t>Kostarika</t>
  </si>
  <si>
    <t>Laos</t>
  </si>
  <si>
    <t>Lesotho</t>
  </si>
  <si>
    <t>Libérie</t>
  </si>
  <si>
    <t>Madagaskar</t>
  </si>
  <si>
    <t>Maledivy</t>
  </si>
  <si>
    <t>Mali</t>
  </si>
  <si>
    <t>Marshallovy ostrovy</t>
  </si>
  <si>
    <t>Mauricius</t>
  </si>
  <si>
    <t>Mauritánie</t>
  </si>
  <si>
    <t>Mikronésie</t>
  </si>
  <si>
    <t>Mosambik</t>
  </si>
  <si>
    <t>Myanmar (Barma)</t>
  </si>
  <si>
    <t>Namibie</t>
  </si>
  <si>
    <t>Nauru</t>
  </si>
  <si>
    <t>Nepál</t>
  </si>
  <si>
    <t>Nikaragua</t>
  </si>
  <si>
    <t>Niue</t>
  </si>
  <si>
    <t>Nizozemské Antily</t>
  </si>
  <si>
    <t>Nová Kaledonie</t>
  </si>
  <si>
    <t>Omán</t>
  </si>
  <si>
    <t>Palau</t>
  </si>
  <si>
    <t>Panama</t>
  </si>
  <si>
    <t>Papua Nová Guinea</t>
  </si>
  <si>
    <t>Rovníková Guinea</t>
  </si>
  <si>
    <t>Rwanda</t>
  </si>
  <si>
    <t>Samoa</t>
  </si>
  <si>
    <t>Senegal</t>
  </si>
  <si>
    <t>Severní Mariany</t>
  </si>
  <si>
    <t>Seychely</t>
  </si>
  <si>
    <t>Sierra Leone</t>
  </si>
  <si>
    <t>Somálsko</t>
  </si>
  <si>
    <t>Srí Lanka</t>
  </si>
  <si>
    <t>Středoafrická republika</t>
  </si>
  <si>
    <t>Súdán</t>
  </si>
  <si>
    <t>Surinam</t>
  </si>
  <si>
    <t>Svatá Helena</t>
  </si>
  <si>
    <t>Svatý Tomáš</t>
  </si>
  <si>
    <t>Svazijsko</t>
  </si>
  <si>
    <t>Šalamounovy ostrovy</t>
  </si>
  <si>
    <t>Tanzanie</t>
  </si>
  <si>
    <t>Togo</t>
  </si>
  <si>
    <t>Tokelau</t>
  </si>
  <si>
    <t>Tonga</t>
  </si>
  <si>
    <t>Trinidad a Tobago</t>
  </si>
  <si>
    <t>Tuvalu</t>
  </si>
  <si>
    <t>Uruguay</t>
  </si>
  <si>
    <t>Vanuatu</t>
  </si>
  <si>
    <t>Východní Timor</t>
  </si>
  <si>
    <t>Wallis a Futuna</t>
  </si>
  <si>
    <t>Inmarsat mini-M</t>
  </si>
  <si>
    <t>Mezinárodní globální sítě</t>
  </si>
  <si>
    <t>Inmarsat B</t>
  </si>
  <si>
    <t>Inmarsat M</t>
  </si>
  <si>
    <t>Iridium 8817</t>
  </si>
  <si>
    <t>Inmarsat A</t>
  </si>
  <si>
    <t>Inmarsat Aero</t>
  </si>
  <si>
    <t>Iridium 8816</t>
  </si>
  <si>
    <t>Katalogový list</t>
  </si>
  <si>
    <t>Hovorné
pro hodnocení</t>
  </si>
  <si>
    <t>Pořadí dávky</t>
  </si>
  <si>
    <t>------------------------</t>
  </si>
  <si>
    <t>Směr volání</t>
  </si>
  <si>
    <t>Název</t>
  </si>
  <si>
    <t>Popis</t>
  </si>
  <si>
    <t>Koeficient</t>
  </si>
  <si>
    <t>Kód parametru</t>
  </si>
  <si>
    <t>Cena za volání pro tarifikaci
MARS</t>
  </si>
  <si>
    <t>CELKEM</t>
  </si>
  <si>
    <t>neveřejné negeografické sítě</t>
  </si>
  <si>
    <t>Volání do neveřejných negeografických sítí
(ČD, MO, MV a další) – 972, 973, 974, 95</t>
  </si>
  <si>
    <t>mobilní v ČR</t>
  </si>
  <si>
    <t>Mobilní volání do sítí v ČR</t>
  </si>
  <si>
    <t>vytáčené připojení k internetu</t>
  </si>
  <si>
    <t>Vytáčené připojení k internetu prostřednictvím telefonní linky</t>
  </si>
  <si>
    <t>hlasová VPN zákazníka</t>
  </si>
  <si>
    <t>Volání v rámci hlasové VPN zákazníka. Jedná se o volání v rámci hlasové VPN, poskytované jedním operátorem
(pro lokality, poskytované tímto operátorem)</t>
  </si>
  <si>
    <t>mezinárodní</t>
  </si>
  <si>
    <t>U tohoto poptávkového listu je třeba vyplnit všechny tři listy.</t>
  </si>
  <si>
    <t>Telefonní číslo</t>
  </si>
  <si>
    <t>487808xxx</t>
  </si>
  <si>
    <t>GPS N</t>
  </si>
  <si>
    <t>GPS E</t>
  </si>
  <si>
    <t>Poptávkový list č.</t>
  </si>
  <si>
    <t>Celková maximální přípustná cena pro hodnocení</t>
  </si>
  <si>
    <t xml:space="preserve">Nabídková cena CELKOVÁ 
pro hodnocení </t>
  </si>
  <si>
    <t xml:space="preserve">Nabídková cena 
CELKOVÁ </t>
  </si>
  <si>
    <t>Maximální přípustná cena MĚSÍČNÍ</t>
  </si>
  <si>
    <t>Maximální přípustná celková cena po dobu trvání služby</t>
  </si>
  <si>
    <t>Preferované státy</t>
  </si>
  <si>
    <t>Garantovaná dostupnost</t>
  </si>
  <si>
    <t>SLA-HL-99,5</t>
  </si>
  <si>
    <t>Počet
hlasových  
kanálů</t>
  </si>
  <si>
    <t>Kanálů-30</t>
  </si>
  <si>
    <t>Identifikace 
zlomyslných 
volání</t>
  </si>
  <si>
    <t>počet min místní/meziměstské</t>
  </si>
  <si>
    <t>počet min do mobilní sítě</t>
  </si>
  <si>
    <t>počet min barevné linky ( 800, 84.. atd.)</t>
  </si>
  <si>
    <t>pozn</t>
  </si>
  <si>
    <t>místní a meziměstské</t>
  </si>
  <si>
    <t>Místní  a meziměstské volání v rámci ČR
(cena bez rozlišení silného a slabého provozu)</t>
  </si>
  <si>
    <t>volání se sdílenými náklady</t>
  </si>
  <si>
    <t xml:space="preserve">Volání na linku se sdílenými náklady tzv. modrá linka
</t>
  </si>
  <si>
    <t>volání na univerzální přístupové číslo</t>
  </si>
  <si>
    <t>Volání v rámci univerzálního přístupového čísla tzv. bílá linka</t>
  </si>
  <si>
    <t>Cena za volání za 1 minutu</t>
  </si>
  <si>
    <t>Maximální přípustná cena Pevná síť  (silný i slabý provoz)</t>
  </si>
  <si>
    <t>Maximální přípustná cena Mobilní síť  (silný i slabý provoz)</t>
  </si>
  <si>
    <t xml:space="preserve">počet min zahraničí </t>
  </si>
  <si>
    <t>Místní a meziměstské volání v ČR – 1+1 
Volání do neveřejných negeografických sítí – 1+1 
Mobilní volání v ČR – 1+1 
Mezinárodní hovory (fixní + mobilní) – 1+1 
Vytáčené připojení k internetu – 120+60 
Volání v rámci hlasové VPN zákazníka – 1+1                                          Volání  na číslo se sdílenými náklady v ČR ( modré číslo ) – 1+1                        Volání  na univerzální přístupové číslo v ČR ( bílé číslo ) – 1+1</t>
  </si>
  <si>
    <t>Celkem:</t>
  </si>
  <si>
    <t>Počtem min se rozumí průměrná hodnota za období 3 měsíců</t>
  </si>
  <si>
    <t>MARS*</t>
  </si>
  <si>
    <t xml:space="preserve">* tímto koeficientem tarifikace se násobí ceny v buňkách H8, H9, H10, H11, H12, H13, H14. Tento výpočet  bude stanovovat výsledné ceny pro jednotlivé směry volání </t>
  </si>
  <si>
    <t>HLAS_ISDN30_001.01-HOV</t>
  </si>
  <si>
    <t>Doba trvání služby v měsících</t>
  </si>
  <si>
    <t>Cena za volání pro tarifikaci MARS za 1 minutu</t>
  </si>
  <si>
    <t>Maximální přípustná cena pro tarifikaci MARS za 1 minutu</t>
  </si>
  <si>
    <t>Poměr volání pro tarifikaci
MARS</t>
  </si>
  <si>
    <t>Cena
MĚSÍČNÍ - FAKTURAČNÍ
(automatické zaokrouhlení)</t>
  </si>
  <si>
    <t>Cena 
MĚSÍČNÍ 
(bez zaokrouhlení)</t>
  </si>
  <si>
    <r>
      <rPr>
        <sz val="12"/>
        <color theme="1"/>
        <rFont val="Calibri"/>
        <family val="2"/>
        <charset val="238"/>
        <scheme val="minor"/>
      </rPr>
      <t>Dynamický nákupní systém</t>
    </r>
    <r>
      <rPr>
        <b/>
        <sz val="12"/>
        <color theme="1"/>
        <rFont val="Calibri"/>
        <family val="2"/>
        <charset val="238"/>
        <scheme val="minor"/>
      </rPr>
      <t xml:space="preserve">
Poskytování služeb KIVS 2017 - 2041</t>
    </r>
  </si>
  <si>
    <r>
      <t xml:space="preserve">Dynamický nákupní systém
</t>
    </r>
    <r>
      <rPr>
        <b/>
        <sz val="20"/>
        <color theme="1"/>
        <rFont val="Verdana"/>
        <family val="2"/>
        <charset val="238"/>
      </rPr>
      <t>Poskytování služeb KIVS 2017 - 2041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</si>
</sst>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\-@\-"/>
    <numFmt numFmtId="165" formatCode="\-0\-"/>
    <numFmt numFmtId="166" formatCode="#,##0.0000"/>
    <numFmt numFmtId="167" formatCode="0.000%"/>
    <numFmt numFmtId="168" formatCode="#,##0.000"/>
    <numFmt numFmtId="177" formatCode="#,##0.00"/>
    <numFmt numFmtId="178" formatCode="d/m/yyyy"/>
  </numFmts>
  <fonts count="29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0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rgb="FF000000"/>
      <name val="Calibri"/>
      <family val="2"/>
    </font>
    <font>
      <sz val="8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0007281303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49997663498"/>
        <bgColor indexed="64"/>
      </patternFill>
    </fill>
    <fill>
      <patternFill patternType="solid">
        <fgColor theme="0" tint="-0.0499799996614456"/>
        <bgColor indexed="64"/>
      </patternFill>
    </fill>
    <fill>
      <patternFill patternType="solid">
        <fgColor theme="0" tint="-0.249970003962517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2"/>
        <bgColor indexed="64"/>
      </patternFill>
    </fill>
  </fills>
  <borders count="80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</border>
    <border>
      <left style="thin">
        <color auto="1"/>
      </left>
      <right/>
      <top style="thin">
        <color auto="1"/>
      </top>
      <bottom style="medium">
        <color auto="1"/>
      </bottom>
    </border>
    <border>
      <left style="medium">
        <color auto="1"/>
      </left>
      <right/>
      <top/>
      <bottom style="medium">
        <color auto="1"/>
      </bottom>
    </border>
    <border>
      <left/>
      <right style="medium">
        <color auto="1"/>
      </right>
      <top/>
      <bottom style="medium">
        <color auto="1"/>
      </bottom>
    </border>
    <border>
      <left/>
      <right/>
      <top/>
      <bottom style="medium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/>
      <top/>
      <bottom/>
    </border>
    <border>
      <left/>
      <right style="medium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medium">
        <color auto="1"/>
      </right>
      <top/>
      <bottom style="thin">
        <color auto="1"/>
      </bottom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</border>
    <border>
      <left/>
      <right style="thin">
        <color auto="1"/>
      </right>
      <top/>
      <bottom style="medium">
        <color auto="1"/>
      </bottom>
    </border>
    <border>
      <left style="thin">
        <color auto="1"/>
      </left>
      <right style="medium">
        <color auto="1"/>
      </right>
      <top/>
      <bottom style="medium">
        <color auto="1"/>
      </bottom>
    </border>
    <border>
      <left/>
      <right/>
      <top style="medium">
        <color auto="1"/>
      </top>
      <bottom/>
    </border>
    <border>
      <left style="medium">
        <color auto="1"/>
      </left>
      <right style="medium">
        <color auto="1"/>
      </right>
      <top style="medium">
        <color auto="1"/>
      </top>
      <bottom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</border>
    <border>
      <left/>
      <right/>
      <top/>
      <bottom style="thin">
        <color auto="1"/>
      </bottom>
    </border>
    <border>
      <left style="medium">
        <color auto="1"/>
      </left>
      <right style="medium">
        <color auto="1"/>
      </right>
      <top/>
      <bottom style="thin">
        <color auto="1"/>
      </bottom>
    </border>
    <border>
      <left style="medium">
        <color auto="1"/>
      </left>
      <right/>
      <top/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</border>
    <border>
      <left/>
      <right style="thin">
        <color auto="1"/>
      </right>
      <top style="thin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/>
      <bottom style="medium">
        <color auto="1"/>
      </bottom>
    </border>
    <border>
      <left/>
      <right/>
      <top style="thin">
        <color auto="1"/>
      </top>
      <bottom style="medium">
        <color auto="1"/>
      </bottom>
    </border>
    <border>
      <left style="medium">
        <color auto="1"/>
      </left>
      <right/>
      <top style="thin">
        <color auto="1"/>
      </top>
      <bottom style="medium">
        <color auto="1"/>
      </bottom>
    </border>
    <border>
      <left/>
      <right style="medium">
        <color auto="1"/>
      </right>
      <top/>
      <bottom/>
    </border>
    <border>
      <left style="medium">
        <color auto="1"/>
      </left>
      <right style="medium">
        <color auto="1"/>
      </right>
      <top/>
      <bottom/>
    </border>
    <border>
      <left/>
      <right style="thin">
        <color auto="1"/>
      </right>
      <top/>
      <bottom/>
    </border>
    <border>
      <left style="thin">
        <color auto="1"/>
      </left>
      <right style="medium">
        <color auto="1"/>
      </right>
      <top/>
      <bottom/>
    </border>
    <border>
      <left style="thin">
        <color auto="1"/>
      </left>
      <right/>
      <top style="medium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thin">
        <color auto="1"/>
      </top>
      <bottom style="thin">
        <color auto="1"/>
      </bottom>
    </border>
    <border>
      <left/>
      <right style="medium">
        <color auto="1"/>
      </right>
      <top style="thin">
        <color auto="1"/>
      </top>
      <bottom style="thin">
        <color auto="1"/>
      </bottom>
    </border>
    <border>
      <left/>
      <right style="medium">
        <color auto="1"/>
      </right>
      <top/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</border>
    <border>
      <left style="thin">
        <color theme="0" tint="-0.499969989061356"/>
      </left>
      <right/>
      <top/>
      <bottom style="medium">
        <color auto="1"/>
      </bottom>
    </border>
    <border>
      <left/>
      <right style="medium">
        <color auto="1"/>
      </right>
      <top style="thin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 style="thin">
        <color auto="1"/>
      </top>
      <bottom/>
    </border>
    <border>
      <left style="medium">
        <color auto="1"/>
      </left>
      <right style="thin">
        <color auto="1"/>
      </right>
      <top/>
      <bottom style="thin">
        <color auto="1"/>
      </bottom>
    </border>
    <border>
      <left/>
      <right/>
      <top style="medium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/>
    </border>
    <border>
      <left style="thin">
        <color auto="1"/>
      </left>
      <right style="medium">
        <color auto="1"/>
      </right>
      <top style="medium">
        <color auto="1"/>
      </top>
      <bottom/>
    </border>
    <border>
      <left style="medium">
        <color auto="1"/>
      </left>
      <right/>
      <top style="medium">
        <color auto="1"/>
      </top>
      <bottom/>
    </border>
    <border>
      <left/>
      <right style="medium">
        <color auto="1"/>
      </right>
      <top style="medium">
        <color auto="1"/>
      </top>
      <bottom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/>
      <bottom style="medium">
        <color auto="1"/>
      </bottom>
    </border>
    <border>
      <left style="thin">
        <color auto="1"/>
      </left>
      <right/>
      <top/>
      <bottom style="medium">
        <color auto="1"/>
      </bottom>
    </border>
    <border>
      <left style="thin">
        <color theme="0" tint="-0.499969989061356"/>
      </left>
      <right/>
      <top/>
      <bottom style="thin">
        <color auto="1"/>
      </bottom>
    </border>
    <border>
      <left style="thin">
        <color auto="1"/>
      </left>
      <right/>
      <top style="medium">
        <color auto="1"/>
      </top>
      <bottom style="thin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/>
    </border>
    <border>
      <left style="medium">
        <color auto="1"/>
      </left>
      <right style="thin">
        <color auto="1"/>
      </right>
      <top/>
      <bottom style="medium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</border>
    <border>
      <left/>
      <right style="thin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/>
      <top style="medium">
        <color auto="1"/>
      </top>
      <bottom/>
    </border>
    <border>
      <left style="medium">
        <color auto="1"/>
      </left>
      <right/>
      <top style="medium">
        <color auto="1"/>
      </top>
      <bottom style="thin">
        <color auto="1"/>
      </bottom>
    </border>
    <border>
      <left/>
      <right/>
      <top style="medium">
        <color auto="1"/>
      </top>
      <bottom style="thin">
        <color auto="1"/>
      </bottom>
    </border>
    <border>
      <left/>
      <right style="medium">
        <color auto="1"/>
      </right>
      <top style="medium">
        <color auto="1"/>
      </top>
      <bottom style="thin">
        <color auto="1"/>
      </bottom>
    </border>
  </borders>
  <cellStyleXfs count="21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</cellStyleXfs>
  <cellXfs count="273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2" fillId="0" borderId="4" xfId="0" applyFont="1" applyBorder="1" applyAlignment="1" applyProtection="1">
      <alignment vertical="center"/>
      <protection hidden="1"/>
    </xf>
    <xf numFmtId="0" fontId="2" fillId="0" borderId="5" xfId="0" applyFont="1" applyBorder="1" applyAlignment="1" applyProtection="1">
      <alignment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4" fontId="5" fillId="0" borderId="0" xfId="0" applyNumberFormat="1" applyFont="1" applyFill="1" applyProtection="1">
      <protection hidden="1"/>
    </xf>
    <xf numFmtId="0" fontId="5" fillId="0" borderId="0" xfId="0" applyFont="1" applyAlignment="1" applyProtection="1">
      <alignment wrapText="1"/>
      <protection hidden="1"/>
    </xf>
    <xf numFmtId="4" fontId="5" fillId="0" borderId="0" xfId="0" applyNumberFormat="1" applyFont="1" applyProtection="1">
      <protection hidden="1"/>
    </xf>
    <xf numFmtId="0" fontId="4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/>
    </xf>
    <xf numFmtId="164" fontId="3" fillId="0" borderId="9" xfId="0" applyNumberFormat="1" applyFont="1" applyBorder="1" applyAlignment="1" applyProtection="1">
      <alignment horizontal="center" vertical="center"/>
      <protection hidden="1"/>
    </xf>
    <xf numFmtId="4" fontId="3" fillId="3" borderId="10" xfId="0" applyNumberFormat="1" applyFont="1" applyFill="1" applyBorder="1" applyAlignment="1" applyProtection="1">
      <alignment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165" fontId="4" fillId="0" borderId="0" xfId="0" applyNumberFormat="1" applyFont="1" applyBorder="1" applyAlignment="1" applyProtection="1" quotePrefix="1">
      <alignment horizontal="center" vertical="center"/>
      <protection hidden="1"/>
    </xf>
    <xf numFmtId="0" fontId="2" fillId="0" borderId="0" xfId="0" applyFont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Alignment="1" applyProtection="1">
      <alignment vertical="center"/>
      <protection hidden="1"/>
    </xf>
    <xf numFmtId="0" fontId="0" fillId="0" borderId="11" xfId="0" applyBorder="1" applyAlignment="1" applyProtection="1">
      <alignment vertical="center"/>
      <protection hidden="1"/>
    </xf>
    <xf numFmtId="0" fontId="0" fillId="0" borderId="11" xfId="0" applyBorder="1" applyAlignment="1" applyProtection="1">
      <alignment horizontal="left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2" xfId="0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15" xfId="0" applyBorder="1" applyAlignment="1" applyProtection="1">
      <alignment horizontal="center"/>
      <protection hidden="1"/>
    </xf>
    <xf numFmtId="0" fontId="0" fillId="0" borderId="16" xfId="0" applyBorder="1" applyProtection="1">
      <protection hidden="1"/>
    </xf>
    <xf numFmtId="0" fontId="0" fillId="0" borderId="17" xfId="0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Protection="1">
      <protection hidden="1"/>
    </xf>
    <xf numFmtId="0" fontId="0" fillId="0" borderId="20" xfId="0" applyBorder="1" applyAlignment="1" applyProtection="1">
      <alignment horizontal="center"/>
      <protection hidden="1"/>
    </xf>
    <xf numFmtId="0" fontId="0" fillId="0" borderId="21" xfId="0" applyBorder="1" applyProtection="1">
      <protection hidden="1"/>
    </xf>
    <xf numFmtId="0" fontId="0" fillId="0" borderId="22" xfId="0" applyBorder="1" applyProtection="1">
      <protection hidden="1"/>
    </xf>
    <xf numFmtId="0" fontId="0" fillId="0" borderId="23" xfId="0" applyBorder="1" applyProtection="1">
      <protection hidden="1"/>
    </xf>
    <xf numFmtId="0" fontId="0" fillId="0" borderId="1" xfId="0" applyBorder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4" fontId="10" fillId="0" borderId="0" xfId="0" applyNumberFormat="1" applyFont="1" applyProtection="1">
      <protection hidden="1"/>
    </xf>
    <xf numFmtId="0" fontId="17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20" fillId="0" borderId="8" xfId="0" applyFont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vertical="center"/>
      <protection hidden="1"/>
    </xf>
    <xf numFmtId="0" fontId="21" fillId="0" borderId="0" xfId="0" applyFont="1" applyProtection="1">
      <protection hidden="1"/>
    </xf>
    <xf numFmtId="164" fontId="15" fillId="0" borderId="9" xfId="0" applyNumberFormat="1" applyFont="1" applyBorder="1" applyAlignment="1" applyProtection="1">
      <alignment horizontal="center" vertical="center"/>
      <protection hidden="1"/>
    </xf>
    <xf numFmtId="4" fontId="22" fillId="3" borderId="8" xfId="0" applyNumberFormat="1" applyFont="1" applyFill="1" applyBorder="1" applyAlignment="1" applyProtection="1">
      <alignment horizontal="center" vertical="center"/>
      <protection hidden="1"/>
    </xf>
    <xf numFmtId="165" fontId="23" fillId="0" borderId="24" xfId="0" applyNumberFormat="1" applyFont="1" applyBorder="1" applyAlignment="1" applyProtection="1">
      <alignment horizontal="center" vertical="center"/>
      <protection hidden="1"/>
    </xf>
    <xf numFmtId="0" fontId="12" fillId="2" borderId="8" xfId="0" applyFont="1" applyFill="1" applyBorder="1" applyAlignment="1" applyProtection="1">
      <alignment horizontal="center" vertical="center" wrapText="1"/>
      <protection hidden="1"/>
    </xf>
    <xf numFmtId="0" fontId="12" fillId="2" borderId="25" xfId="0" applyFont="1" applyFill="1" applyBorder="1" applyAlignment="1" applyProtection="1">
      <alignment horizontal="center" vertical="center" wrapText="1"/>
      <protection hidden="1"/>
    </xf>
    <xf numFmtId="0" fontId="0" fillId="2" borderId="12" xfId="0" applyFill="1" applyBorder="1" applyAlignment="1" applyProtection="1">
      <alignment horizontal="left" vertical="center" wrapText="1"/>
      <protection hidden="1"/>
    </xf>
    <xf numFmtId="0" fontId="0" fillId="2" borderId="26" xfId="0" applyFill="1" applyBorder="1" applyAlignment="1" applyProtection="1">
      <alignment horizontal="center" vertical="center" wrapText="1"/>
      <protection hidden="1"/>
    </xf>
    <xf numFmtId="0" fontId="0" fillId="2" borderId="27" xfId="0" applyFill="1" applyBorder="1" applyAlignment="1" applyProtection="1">
      <alignment horizontal="center" vertical="center"/>
      <protection hidden="1"/>
    </xf>
    <xf numFmtId="0" fontId="0" fillId="2" borderId="27" xfId="0" applyFill="1" applyBorder="1" applyAlignment="1" applyProtection="1">
      <alignment horizontal="center" vertical="center" wrapText="1"/>
      <protection hidden="1"/>
    </xf>
    <xf numFmtId="14" fontId="6" fillId="0" borderId="28" xfId="0" applyNumberFormat="1" applyFont="1" applyBorder="1" applyAlignment="1" applyProtection="1">
      <alignment horizontal="left" vertical="center" wrapText="1"/>
      <protection hidden="1"/>
    </xf>
    <xf numFmtId="0" fontId="6" fillId="0" borderId="29" xfId="0" applyFont="1" applyBorder="1" applyAlignment="1" applyProtection="1">
      <alignment vertical="center" wrapText="1"/>
      <protection hidden="1"/>
    </xf>
    <xf numFmtId="4" fontId="6" fillId="4" borderId="30" xfId="0" applyNumberFormat="1" applyFont="1" applyFill="1" applyBorder="1" applyAlignment="1" applyProtection="1">
      <alignment horizontal="center" vertical="center"/>
      <protection hidden="1" locked="0"/>
    </xf>
    <xf numFmtId="14" fontId="6" fillId="0" borderId="31" xfId="0" applyNumberFormat="1" applyFont="1" applyBorder="1" applyAlignment="1" applyProtection="1">
      <alignment horizontal="left" vertical="center" wrapText="1"/>
      <protection hidden="1"/>
    </xf>
    <xf numFmtId="0" fontId="6" fillId="0" borderId="32" xfId="0" applyFont="1" applyBorder="1" applyAlignment="1" applyProtection="1">
      <alignment vertical="center" wrapText="1"/>
      <protection hidden="1"/>
    </xf>
    <xf numFmtId="14" fontId="6" fillId="0" borderId="33" xfId="0" applyNumberFormat="1" applyFont="1" applyBorder="1" applyAlignment="1" applyProtection="1">
      <alignment horizontal="left" vertical="center" wrapText="1"/>
      <protection hidden="1"/>
    </xf>
    <xf numFmtId="0" fontId="6" fillId="0" borderId="34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6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2" fillId="2" borderId="35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4" fontId="3" fillId="3" borderId="8" xfId="0" applyNumberFormat="1" applyFont="1" applyFill="1" applyBorder="1" applyAlignment="1" applyProtection="1">
      <alignment vertical="center"/>
      <protection hidden="1"/>
    </xf>
    <xf numFmtId="1" fontId="2" fillId="0" borderId="36" xfId="0" applyNumberFormat="1" applyFont="1" applyBorder="1" applyAlignment="1" applyProtection="1">
      <alignment horizontal="center" vertical="center" wrapText="1"/>
      <protection hidden="1"/>
    </xf>
    <xf numFmtId="0" fontId="2" fillId="2" borderId="37" xfId="0" applyFont="1" applyFill="1" applyBorder="1" applyAlignment="1" applyProtection="1">
      <alignment vertical="center" wrapText="1"/>
      <protection hidden="1"/>
    </xf>
    <xf numFmtId="0" fontId="2" fillId="2" borderId="38" xfId="0" applyFont="1" applyFill="1" applyBorder="1" applyAlignment="1" applyProtection="1">
      <alignment horizontal="center" vertical="center" wrapText="1"/>
      <protection hidden="1"/>
    </xf>
    <xf numFmtId="14" fontId="6" fillId="0" borderId="37" xfId="0" applyNumberFormat="1" applyFont="1" applyBorder="1" applyAlignment="1" applyProtection="1">
      <alignment horizontal="left" vertical="center" wrapText="1"/>
      <protection hidden="1"/>
    </xf>
    <xf numFmtId="0" fontId="6" fillId="0" borderId="39" xfId="0" applyFont="1" applyBorder="1" applyAlignment="1" applyProtection="1">
      <alignment vertical="center" wrapText="1"/>
      <protection hidden="1"/>
    </xf>
    <xf numFmtId="14" fontId="6" fillId="0" borderId="40" xfId="0" applyNumberFormat="1" applyFont="1" applyBorder="1" applyAlignment="1" applyProtection="1">
      <alignment horizontal="center" vertical="center" wrapText="1"/>
      <protection hidden="1"/>
    </xf>
    <xf numFmtId="4" fontId="0" fillId="0" borderId="0" xfId="0" applyNumberFormat="1" applyProtection="1">
      <protection hidden="1"/>
    </xf>
    <xf numFmtId="4" fontId="10" fillId="0" borderId="0" xfId="0" applyNumberFormat="1" applyFont="1" applyAlignment="1" applyProtection="1">
      <alignment vertical="center"/>
      <protection hidden="1"/>
    </xf>
    <xf numFmtId="14" fontId="12" fillId="2" borderId="41" xfId="0" applyNumberFormat="1" applyFont="1" applyFill="1" applyBorder="1" applyAlignment="1" applyProtection="1">
      <alignment horizontal="center" vertical="center" wrapText="1"/>
      <protection hidden="1"/>
    </xf>
    <xf numFmtId="14" fontId="12" fillId="2" borderId="42" xfId="0" applyNumberFormat="1" applyFont="1" applyFill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0" fillId="5" borderId="43" xfId="0" applyFill="1" applyBorder="1" applyAlignment="1" applyProtection="1">
      <alignment horizontal="center" vertical="center"/>
      <protection hidden="1"/>
    </xf>
    <xf numFmtId="0" fontId="2" fillId="0" borderId="44" xfId="0" applyFont="1" applyBorder="1" applyAlignment="1" applyProtection="1">
      <alignment horizontal="center" vertical="center"/>
      <protection hidden="1"/>
    </xf>
    <xf numFmtId="0" fontId="2" fillId="0" borderId="17" xfId="0" applyFont="1" applyBorder="1" applyAlignment="1" applyProtection="1">
      <alignment horizontal="center" vertical="center"/>
      <protection hidden="1"/>
    </xf>
    <xf numFmtId="0" fontId="4" fillId="0" borderId="28" xfId="0" applyFont="1" applyBorder="1"/>
    <xf numFmtId="0" fontId="2" fillId="0" borderId="28" xfId="0" applyFont="1" applyBorder="1" applyAlignment="1" applyProtection="1">
      <alignment horizontal="center" vertical="center" wrapText="1"/>
      <protection hidden="1"/>
    </xf>
    <xf numFmtId="0" fontId="2" fillId="0" borderId="28" xfId="0" applyFont="1" applyBorder="1" applyAlignment="1" applyProtection="1">
      <alignment vertical="center" wrapText="1"/>
      <protection hidden="1"/>
    </xf>
    <xf numFmtId="0" fontId="2" fillId="0" borderId="28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/>
    <xf numFmtId="0" fontId="2" fillId="0" borderId="45" xfId="0" applyFont="1" applyBorder="1" applyAlignment="1" applyProtection="1">
      <alignment vertical="center"/>
      <protection hidden="1"/>
    </xf>
    <xf numFmtId="0" fontId="2" fillId="0" borderId="46" xfId="0" applyFont="1" applyBorder="1" applyAlignment="1" applyProtection="1">
      <alignment vertical="center"/>
      <protection hidden="1"/>
    </xf>
    <xf numFmtId="14" fontId="2" fillId="0" borderId="31" xfId="0" applyNumberFormat="1" applyFont="1" applyBorder="1" applyAlignment="1" applyProtection="1">
      <alignment horizontal="center" vertical="center"/>
      <protection hidden="1"/>
    </xf>
    <xf numFmtId="4" fontId="2" fillId="6" borderId="45" xfId="0" applyNumberFormat="1" applyFont="1" applyFill="1" applyBorder="1" applyAlignment="1" applyProtection="1">
      <alignment horizontal="right" vertical="center"/>
      <protection hidden="1" locked="0"/>
    </xf>
    <xf numFmtId="0" fontId="2" fillId="0" borderId="45" xfId="0" applyFont="1" applyBorder="1" applyAlignment="1" applyProtection="1">
      <alignment horizontal="right" vertical="center"/>
      <protection hidden="1"/>
    </xf>
    <xf numFmtId="0" fontId="2" fillId="0" borderId="31" xfId="0" applyFont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vertical="center" wrapText="1"/>
      <protection hidden="1"/>
    </xf>
    <xf numFmtId="0" fontId="2" fillId="0" borderId="31" xfId="0" applyFont="1" applyBorder="1" applyAlignment="1" applyProtection="1">
      <alignment horizontal="left" vertical="center" wrapText="1"/>
      <protection hidden="1"/>
    </xf>
    <xf numFmtId="0" fontId="2" fillId="0" borderId="30" xfId="0" applyFont="1" applyBorder="1" applyAlignment="1" applyProtection="1">
      <alignment vertical="center" wrapText="1"/>
      <protection hidden="1"/>
    </xf>
    <xf numFmtId="0" fontId="2" fillId="0" borderId="47" xfId="0" applyFont="1" applyBorder="1" applyAlignment="1" applyProtection="1">
      <alignment vertical="center" wrapText="1"/>
      <protection hidden="1"/>
    </xf>
    <xf numFmtId="4" fontId="2" fillId="6" borderId="30" xfId="0" applyNumberFormat="1" applyFont="1" applyFill="1" applyBorder="1" applyAlignment="1" applyProtection="1">
      <alignment horizontal="right" vertical="center" wrapText="1"/>
      <protection hidden="1" locked="0"/>
    </xf>
    <xf numFmtId="0" fontId="2" fillId="0" borderId="30" xfId="0" applyFont="1" applyBorder="1" applyAlignment="1" applyProtection="1">
      <alignment horizontal="right" vertical="center" wrapText="1"/>
      <protection hidden="1"/>
    </xf>
    <xf numFmtId="0" fontId="2" fillId="0" borderId="30" xfId="0" applyFont="1" applyBorder="1" applyAlignment="1" applyProtection="1">
      <alignment horizontal="left" vertical="center" wrapText="1"/>
      <protection hidden="1"/>
    </xf>
    <xf numFmtId="0" fontId="2" fillId="0" borderId="48" xfId="0" applyFont="1" applyBorder="1" applyAlignment="1" applyProtection="1">
      <alignment horizontal="center" vertical="center" wrapText="1"/>
      <protection hidden="1"/>
    </xf>
    <xf numFmtId="0" fontId="2" fillId="0" borderId="49" xfId="0" applyFont="1" applyBorder="1" applyAlignment="1" applyProtection="1">
      <alignment horizontal="center" vertical="center" wrapText="1"/>
      <protection hidden="1"/>
    </xf>
    <xf numFmtId="4" fontId="2" fillId="6" borderId="31" xfId="0" applyNumberFormat="1" applyFont="1" applyFill="1" applyBorder="1" applyAlignment="1" applyProtection="1">
      <alignment horizontal="right" vertical="center"/>
      <protection hidden="1" locked="0"/>
    </xf>
    <xf numFmtId="4" fontId="2" fillId="0" borderId="29" xfId="0" applyNumberFormat="1" applyFont="1" applyBorder="1" applyAlignment="1" applyProtection="1">
      <alignment vertical="center" wrapText="1"/>
      <protection hidden="1"/>
    </xf>
    <xf numFmtId="4" fontId="2" fillId="0" borderId="32" xfId="0" applyNumberFormat="1" applyFont="1" applyFill="1" applyBorder="1" applyAlignment="1" applyProtection="1">
      <alignment vertical="center"/>
      <protection hidden="1"/>
    </xf>
    <xf numFmtId="2" fontId="2" fillId="0" borderId="36" xfId="0" applyNumberFormat="1" applyFont="1" applyBorder="1" applyAlignment="1" applyProtection="1">
      <alignment vertical="center"/>
      <protection hidden="1"/>
    </xf>
    <xf numFmtId="0" fontId="2" fillId="0" borderId="28" xfId="0" applyFont="1" applyBorder="1" applyAlignment="1" applyProtection="1">
      <alignment horizontal="center" vertical="center"/>
      <protection hidden="1"/>
    </xf>
    <xf numFmtId="0" fontId="2" fillId="2" borderId="50" xfId="0" applyFont="1" applyFill="1" applyBorder="1" applyAlignment="1" applyProtection="1">
      <alignment horizontal="center" vertical="center" wrapText="1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47" xfId="0" applyFont="1" applyBorder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" fillId="0" borderId="39" xfId="0" applyFont="1" applyBorder="1" applyAlignment="1" applyProtection="1">
      <alignment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7" borderId="4" xfId="0" applyFont="1" applyFill="1" applyBorder="1" applyAlignment="1" applyProtection="1">
      <alignment vertical="center"/>
      <protection hidden="1"/>
    </xf>
    <xf numFmtId="0" fontId="2" fillId="7" borderId="51" xfId="0" applyFont="1" applyFill="1" applyBorder="1" applyAlignment="1" applyProtection="1">
      <alignment vertical="center"/>
      <protection hidden="1"/>
    </xf>
    <xf numFmtId="0" fontId="2" fillId="0" borderId="52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6" fillId="0" borderId="53" xfId="0" applyFont="1" applyBorder="1" applyAlignment="1" applyProtection="1">
      <alignment horizontal="center" vertical="center"/>
      <protection hidden="1"/>
    </xf>
    <xf numFmtId="2" fontId="6" fillId="4" borderId="53" xfId="0" applyNumberFormat="1" applyFont="1" applyFill="1" applyBorder="1" applyAlignment="1" applyProtection="1">
      <alignment horizontal="center" vertical="center"/>
      <protection hidden="1" locked="0"/>
    </xf>
    <xf numFmtId="0" fontId="7" fillId="8" borderId="7" xfId="0" applyFont="1" applyFill="1" applyBorder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164" fontId="15" fillId="0" borderId="0" xfId="0" applyNumberFormat="1" applyFont="1" applyAlignment="1" applyProtection="1">
      <alignment horizontal="center" vertical="center"/>
      <protection hidden="1"/>
    </xf>
    <xf numFmtId="165" fontId="16" fillId="0" borderId="0" xfId="0" applyNumberFormat="1" applyFont="1" applyAlignment="1" applyProtection="1" quotePrefix="1">
      <alignment horizontal="center" vertical="center"/>
      <protection hidden="1"/>
    </xf>
    <xf numFmtId="165" fontId="12" fillId="0" borderId="0" xfId="0" applyNumberFormat="1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" fontId="0" fillId="8" borderId="47" xfId="0" applyNumberForma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10" fillId="0" borderId="54" xfId="0" applyFont="1" applyBorder="1" applyAlignment="1">
      <alignment horizontal="left" vertical="center" wrapText="1"/>
    </xf>
    <xf numFmtId="4" fontId="0" fillId="0" borderId="16" xfId="0" applyNumberFormat="1" applyBorder="1" applyAlignment="1">
      <alignment vertical="center"/>
    </xf>
    <xf numFmtId="166" fontId="0" fillId="0" borderId="0" xfId="0" applyNumberFormat="1" applyAlignment="1">
      <alignment vertical="center"/>
    </xf>
    <xf numFmtId="9" fontId="0" fillId="9" borderId="40" xfId="2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8" fontId="0" fillId="10" borderId="29" xfId="0" applyNumberFormat="1" applyFill="1" applyBorder="1" applyAlignment="1">
      <alignment vertical="center"/>
    </xf>
    <xf numFmtId="0" fontId="10" fillId="0" borderId="0" xfId="0" applyFont="1"/>
    <xf numFmtId="14" fontId="0" fillId="8" borderId="55" xfId="0" applyNumberFormat="1" applyFill="1" applyBorder="1" applyAlignment="1" applyProtection="1">
      <alignment horizontal="center" vertical="center"/>
      <protection hidden="1"/>
    </xf>
    <xf numFmtId="14" fontId="0" fillId="8" borderId="10" xfId="0" applyNumberFormat="1" applyFill="1" applyBorder="1" applyAlignment="1" applyProtection="1">
      <alignment horizontal="center" vertical="center"/>
      <protection hidden="1"/>
    </xf>
    <xf numFmtId="4" fontId="0" fillId="11" borderId="46" xfId="0" applyNumberFormat="1" applyFill="1" applyBorder="1" applyAlignment="1" applyProtection="1">
      <alignment horizontal="center" vertical="center"/>
      <protection hidden="1"/>
    </xf>
    <xf numFmtId="0" fontId="10" fillId="0" borderId="17" xfId="0" applyFont="1" applyBorder="1" applyAlignment="1">
      <alignment horizontal="left" vertical="center" wrapText="1"/>
    </xf>
    <xf numFmtId="4" fontId="0" fillId="0" borderId="19" xfId="0" applyNumberFormat="1" applyBorder="1" applyAlignment="1">
      <alignment vertical="center"/>
    </xf>
    <xf numFmtId="9" fontId="0" fillId="9" borderId="32" xfId="20" applyFont="1" applyFill="1" applyBorder="1" applyAlignment="1">
      <alignment horizontal="center" vertical="center"/>
    </xf>
    <xf numFmtId="168" fontId="0" fillId="10" borderId="32" xfId="0" applyNumberFormat="1" applyFill="1" applyBorder="1" applyAlignment="1">
      <alignment vertical="center"/>
    </xf>
    <xf numFmtId="0" fontId="6" fillId="0" borderId="0" xfId="0" applyFont="1" applyAlignment="1" applyProtection="1">
      <alignment horizontal="center" vertical="center"/>
      <protection hidden="1"/>
    </xf>
    <xf numFmtId="14" fontId="6" fillId="0" borderId="0" xfId="0" applyNumberFormat="1" applyFont="1" applyAlignment="1" applyProtection="1">
      <alignment horizontal="left" vertical="center" wrapText="1"/>
      <protection hidden="1"/>
    </xf>
    <xf numFmtId="14" fontId="0" fillId="0" borderId="0" xfId="0" applyNumberFormat="1" applyAlignment="1" applyProtection="1">
      <alignment horizontal="center" vertical="center"/>
      <protection hidden="1"/>
    </xf>
    <xf numFmtId="4" fontId="0" fillId="11" borderId="5" xfId="0" applyNumberFormat="1" applyFill="1" applyBorder="1" applyAlignment="1" applyProtection="1">
      <alignment horizontal="center" vertical="center"/>
      <protection hidden="1"/>
    </xf>
    <xf numFmtId="4" fontId="0" fillId="8" borderId="39" xfId="0" applyNumberFormat="1" applyFill="1" applyBorder="1" applyAlignment="1" applyProtection="1">
      <alignment horizontal="center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4" fontId="0" fillId="0" borderId="50" xfId="0" applyNumberFormat="1" applyBorder="1" applyAlignment="1">
      <alignment vertical="center"/>
    </xf>
    <xf numFmtId="4" fontId="0" fillId="0" borderId="21" xfId="0" applyNumberFormat="1" applyBorder="1" applyAlignment="1">
      <alignment vertical="center"/>
    </xf>
    <xf numFmtId="168" fontId="0" fillId="10" borderId="56" xfId="0" applyNumberFormat="1" applyFill="1" applyBorder="1" applyAlignment="1">
      <alignment vertical="center"/>
    </xf>
    <xf numFmtId="0" fontId="0" fillId="0" borderId="30" xfId="0" applyBorder="1"/>
    <xf numFmtId="0" fontId="2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9" fontId="0" fillId="0" borderId="57" xfId="20" applyFont="1" applyBorder="1" applyAlignment="1">
      <alignment horizontal="center" vertical="center"/>
    </xf>
    <xf numFmtId="4" fontId="0" fillId="0" borderId="23" xfId="0" applyNumberFormat="1" applyBorder="1" applyAlignment="1">
      <alignment vertical="center"/>
    </xf>
    <xf numFmtId="168" fontId="0" fillId="12" borderId="36" xfId="0" applyNumberFormat="1" applyFill="1" applyBorder="1" applyAlignment="1">
      <alignment vertical="center"/>
    </xf>
    <xf numFmtId="4" fontId="0" fillId="0" borderId="18" xfId="0" applyNumberFormat="1" applyBorder="1"/>
    <xf numFmtId="10" fontId="0" fillId="13" borderId="58" xfId="20" applyNumberFormat="1" applyFont="1" applyFill="1" applyBorder="1" applyAlignment="1">
      <alignment vertical="center"/>
    </xf>
    <xf numFmtId="4" fontId="13" fillId="10" borderId="59" xfId="0" applyNumberFormat="1" applyFont="1" applyFill="1" applyBorder="1" applyAlignment="1">
      <alignment horizontal="center" vertical="center"/>
    </xf>
    <xf numFmtId="4" fontId="13" fillId="10" borderId="60" xfId="0" applyNumberFormat="1" applyFont="1" applyFill="1" applyBorder="1" applyAlignment="1">
      <alignment horizontal="center" vertical="center"/>
    </xf>
    <xf numFmtId="0" fontId="14" fillId="0" borderId="0" xfId="0" applyFont="1" applyAlignment="1" applyProtection="1">
      <alignment horizontal="center"/>
      <protection hidden="1"/>
    </xf>
    <xf numFmtId="0" fontId="0" fillId="0" borderId="26" xfId="0" applyBorder="1" applyAlignment="1" applyProtection="1">
      <alignment horizontal="center" vertical="center"/>
      <protection hidden="1"/>
    </xf>
    <xf numFmtId="4" fontId="0" fillId="0" borderId="0" xfId="0" applyNumberFormat="1" applyFont="1" applyProtection="1">
      <protection hidden="1" locked="0"/>
    </xf>
    <xf numFmtId="4" fontId="0" fillId="8" borderId="61" xfId="0" applyNumberFormat="1" applyFill="1" applyBorder="1" applyAlignment="1" applyProtection="1">
      <alignment horizontal="center"/>
      <protection hidden="1"/>
    </xf>
    <xf numFmtId="4" fontId="0" fillId="8" borderId="62" xfId="0" applyNumberFormat="1" applyFill="1" applyBorder="1" applyAlignment="1" applyProtection="1">
      <alignment horizontal="center"/>
      <protection hidden="1"/>
    </xf>
    <xf numFmtId="4" fontId="14" fillId="0" borderId="14" xfId="0" applyNumberFormat="1" applyFont="1" applyBorder="1" applyAlignment="1">
      <alignment horizontal="center"/>
    </xf>
    <xf numFmtId="4" fontId="14" fillId="0" borderId="63" xfId="0" applyNumberFormat="1" applyFont="1" applyBorder="1" applyAlignment="1">
      <alignment horizontal="center"/>
    </xf>
    <xf numFmtId="167" fontId="0" fillId="14" borderId="63" xfId="20" applyNumberFormat="1" applyFont="1" applyFill="1" applyBorder="1"/>
    <xf numFmtId="0" fontId="0" fillId="0" borderId="64" xfId="0" applyBorder="1" applyAlignment="1">
      <alignment horizontal="center"/>
    </xf>
    <xf numFmtId="9" fontId="0" fillId="0" borderId="64" xfId="20" applyFont="1" applyBorder="1" applyAlignment="1">
      <alignment horizontal="center"/>
    </xf>
    <xf numFmtId="167" fontId="0" fillId="5" borderId="48" xfId="20" applyNumberFormat="1" applyFont="1" applyFill="1" applyBorder="1" applyAlignment="1">
      <alignment horizontal="center"/>
    </xf>
    <xf numFmtId="4" fontId="0" fillId="15" borderId="9" xfId="0" applyNumberFormat="1" applyFill="1" applyBorder="1" applyAlignment="1" applyProtection="1">
      <alignment horizontal="center"/>
      <protection hidden="1"/>
    </xf>
    <xf numFmtId="4" fontId="0" fillId="15" borderId="39" xfId="0" applyNumberFormat="1" applyFill="1" applyBorder="1" applyAlignment="1" applyProtection="1">
      <alignment horizontal="center"/>
      <protection hidden="1"/>
    </xf>
    <xf numFmtId="4" fontId="14" fillId="0" borderId="17" xfId="0" applyNumberFormat="1" applyFont="1" applyBorder="1" applyAlignment="1">
      <alignment horizontal="center"/>
    </xf>
    <xf numFmtId="4" fontId="14" fillId="0" borderId="19" xfId="0" applyNumberFormat="1" applyFont="1" applyBorder="1" applyAlignment="1">
      <alignment horizontal="center"/>
    </xf>
    <xf numFmtId="167" fontId="0" fillId="14" borderId="19" xfId="20" applyNumberFormat="1" applyFont="1" applyFill="1" applyBorder="1"/>
    <xf numFmtId="0" fontId="0" fillId="0" borderId="44" xfId="0" applyBorder="1" applyAlignment="1">
      <alignment horizontal="center"/>
    </xf>
    <xf numFmtId="9" fontId="0" fillId="0" borderId="44" xfId="20" applyFont="1" applyBorder="1" applyAlignment="1">
      <alignment horizontal="center"/>
    </xf>
    <xf numFmtId="167" fontId="0" fillId="5" borderId="49" xfId="20" applyNumberFormat="1" applyFont="1" applyFill="1" applyBorder="1" applyAlignment="1">
      <alignment horizontal="center"/>
    </xf>
    <xf numFmtId="4" fontId="0" fillId="8" borderId="9" xfId="0" applyNumberFormat="1" applyFill="1" applyBorder="1" applyAlignment="1" applyProtection="1">
      <alignment horizontal="center"/>
      <protection hidden="1"/>
    </xf>
    <xf numFmtId="4" fontId="0" fillId="8" borderId="39" xfId="0" applyNumberFormat="1" applyFill="1" applyBorder="1" applyAlignment="1" applyProtection="1">
      <alignment horizontal="center"/>
      <protection hidden="1"/>
    </xf>
    <xf numFmtId="0" fontId="0" fillId="0" borderId="65" xfId="0" applyBorder="1" applyAlignment="1">
      <alignment horizontal="center"/>
    </xf>
    <xf numFmtId="9" fontId="0" fillId="0" borderId="65" xfId="20" applyFont="1" applyBorder="1" applyAlignment="1">
      <alignment horizontal="center"/>
    </xf>
    <xf numFmtId="167" fontId="0" fillId="5" borderId="66" xfId="20" applyNumberFormat="1" applyFont="1" applyFill="1" applyBorder="1" applyAlignment="1">
      <alignment horizontal="center"/>
    </xf>
    <xf numFmtId="0" fontId="0" fillId="0" borderId="67" xfId="0" applyBorder="1" applyAlignment="1">
      <alignment horizontal="center"/>
    </xf>
    <xf numFmtId="9" fontId="0" fillId="0" borderId="67" xfId="20" applyFont="1" applyBorder="1" applyAlignment="1">
      <alignment horizontal="center"/>
    </xf>
    <xf numFmtId="0" fontId="0" fillId="5" borderId="68" xfId="0" applyFill="1" applyBorder="1"/>
    <xf numFmtId="4" fontId="0" fillId="8" borderId="4" xfId="0" applyNumberFormat="1" applyFill="1" applyBorder="1" applyAlignment="1" applyProtection="1">
      <alignment horizontal="center"/>
      <protection hidden="1"/>
    </xf>
    <xf numFmtId="4" fontId="0" fillId="8" borderId="5" xfId="0" applyNumberFormat="1" applyFill="1" applyBorder="1" applyAlignment="1" applyProtection="1">
      <alignment horizontal="center"/>
      <protection hidden="1"/>
    </xf>
    <xf numFmtId="4" fontId="14" fillId="0" borderId="1" xfId="0" applyNumberFormat="1" applyFont="1" applyBorder="1" applyAlignment="1">
      <alignment horizontal="center"/>
    </xf>
    <xf numFmtId="4" fontId="14" fillId="0" borderId="50" xfId="0" applyNumberFormat="1" applyFont="1" applyBorder="1" applyAlignment="1">
      <alignment horizontal="center"/>
    </xf>
    <xf numFmtId="167" fontId="0" fillId="14" borderId="50" xfId="20" applyNumberFormat="1" applyFont="1" applyFill="1" applyBorder="1"/>
    <xf numFmtId="0" fontId="2" fillId="6" borderId="69" xfId="0" applyNumberFormat="1" applyFont="1" applyFill="1" applyBorder="1" applyAlignment="1" applyProtection="1">
      <alignment horizontal="right" vertical="center" wrapText="1"/>
      <protection hidden="1" locked="0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40" xfId="0" applyFont="1" applyFill="1" applyBorder="1" applyAlignment="1" applyProtection="1">
      <alignment horizontal="center"/>
      <protection hidden="1"/>
    </xf>
    <xf numFmtId="4" fontId="2" fillId="6" borderId="31" xfId="0" applyNumberFormat="1" applyFont="1" applyFill="1" applyBorder="1" applyAlignment="1" applyProtection="1">
      <alignment horizontal="right" vertical="center"/>
      <protection hidden="1"/>
    </xf>
    <xf numFmtId="0" fontId="4" fillId="0" borderId="39" xfId="0" applyFont="1" applyBorder="1" applyAlignment="1">
      <alignment horizontal="center"/>
    </xf>
    <xf numFmtId="0" fontId="3" fillId="2" borderId="14" xfId="0" applyFont="1" applyFill="1" applyBorder="1" applyAlignment="1" applyProtection="1">
      <alignment horizontal="left" vertical="center"/>
      <protection hidden="1"/>
    </xf>
    <xf numFmtId="0" fontId="3" fillId="2" borderId="1" xfId="0" applyFont="1" applyFill="1" applyBorder="1" applyAlignment="1" applyProtection="1">
      <alignment horizontal="left" vertical="center"/>
      <protection hidden="1"/>
    </xf>
    <xf numFmtId="0" fontId="3" fillId="2" borderId="70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3" fillId="2" borderId="61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71" xfId="0" applyFont="1" applyFill="1" applyBorder="1" applyAlignment="1" applyProtection="1">
      <alignment horizontal="center" vertical="center" wrapText="1"/>
      <protection hidden="1"/>
    </xf>
    <xf numFmtId="0" fontId="3" fillId="2" borderId="72" xfId="0" applyFont="1" applyFill="1" applyBorder="1" applyAlignment="1" applyProtection="1">
      <alignment horizontal="center" vertical="center"/>
      <protection hidden="1"/>
    </xf>
    <xf numFmtId="0" fontId="3" fillId="2" borderId="61" xfId="0" applyFont="1" applyFill="1" applyBorder="1" applyAlignment="1" applyProtection="1">
      <alignment horizontal="center" vertical="center"/>
      <protection hidden="1"/>
    </xf>
    <xf numFmtId="0" fontId="3" fillId="2" borderId="24" xfId="0" applyFont="1" applyFill="1" applyBorder="1" applyAlignment="1" applyProtection="1">
      <alignment horizontal="center" vertical="center"/>
      <protection hidden="1"/>
    </xf>
    <xf numFmtId="0" fontId="3" fillId="2" borderId="62" xfId="0" applyFont="1" applyFill="1" applyBorder="1" applyAlignment="1" applyProtection="1">
      <alignment horizontal="center" vertical="center"/>
      <protection hidden="1"/>
    </xf>
    <xf numFmtId="0" fontId="3" fillId="2" borderId="73" xfId="0" applyFont="1" applyFill="1" applyBorder="1" applyAlignment="1" applyProtection="1">
      <alignment horizontal="center" vertical="center" wrapText="1"/>
      <protection hidden="1"/>
    </xf>
    <xf numFmtId="0" fontId="3" fillId="2" borderId="34" xfId="0" applyFont="1" applyFill="1" applyBorder="1" applyAlignment="1" applyProtection="1">
      <alignment horizontal="center" vertical="center"/>
      <protection hidden="1"/>
    </xf>
    <xf numFmtId="0" fontId="3" fillId="2" borderId="14" xfId="0" applyFont="1" applyFill="1" applyBorder="1" applyAlignment="1" applyProtection="1">
      <alignment horizontal="center" vertical="center"/>
      <protection hidden="1"/>
    </xf>
    <xf numFmtId="0" fontId="3" fillId="2" borderId="74" xfId="0" applyFont="1" applyFill="1" applyBorder="1" applyAlignment="1" applyProtection="1">
      <alignment horizontal="center" vertical="center"/>
      <protection hidden="1"/>
    </xf>
    <xf numFmtId="0" fontId="3" fillId="2" borderId="75" xfId="0" applyFont="1" applyFill="1" applyBorder="1" applyAlignment="1" applyProtection="1">
      <alignment horizontal="center" vertical="center"/>
      <protection hidden="1"/>
    </xf>
    <xf numFmtId="0" fontId="3" fillId="2" borderId="70" xfId="0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6" xfId="0" applyFont="1" applyBorder="1" applyAlignment="1" applyProtection="1">
      <alignment horizontal="center" vertical="center" wrapText="1"/>
      <protection hidden="1"/>
    </xf>
    <xf numFmtId="0" fontId="2" fillId="4" borderId="7" xfId="0" applyFont="1" applyFill="1" applyBorder="1" applyAlignment="1" applyProtection="1">
      <alignment horizontal="center"/>
      <protection locked="0"/>
    </xf>
    <xf numFmtId="0" fontId="2" fillId="4" borderId="10" xfId="0" applyFont="1" applyFill="1" applyBorder="1" applyAlignment="1" applyProtection="1">
      <alignment horizontal="center"/>
      <protection locked="0"/>
    </xf>
    <xf numFmtId="0" fontId="3" fillId="2" borderId="76" xfId="0" applyFont="1" applyFill="1" applyBorder="1" applyAlignment="1" applyProtection="1">
      <alignment horizontal="center" vertical="center" wrapText="1"/>
      <protection hidden="1"/>
    </xf>
    <xf numFmtId="0" fontId="3" fillId="2" borderId="68" xfId="0" applyFont="1" applyFill="1" applyBorder="1" applyAlignment="1" applyProtection="1">
      <alignment horizontal="center" vertical="center" wrapText="1"/>
      <protection hidden="1"/>
    </xf>
    <xf numFmtId="0" fontId="3" fillId="2" borderId="25" xfId="0" applyFont="1" applyFill="1" applyBorder="1" applyAlignment="1" applyProtection="1">
      <alignment horizontal="center" vertical="center" wrapText="1"/>
      <protection hidden="1"/>
    </xf>
    <xf numFmtId="0" fontId="3" fillId="2" borderId="77" xfId="0" applyFont="1" applyFill="1" applyBorder="1" applyAlignment="1" applyProtection="1">
      <alignment horizontal="center" vertical="center"/>
      <protection hidden="1"/>
    </xf>
    <xf numFmtId="0" fontId="3" fillId="2" borderId="78" xfId="0" applyFont="1" applyFill="1" applyBorder="1" applyAlignment="1" applyProtection="1">
      <alignment horizontal="center" vertical="center"/>
      <protection hidden="1"/>
    </xf>
    <xf numFmtId="0" fontId="3" fillId="2" borderId="79" xfId="0" applyFont="1" applyFill="1" applyBorder="1" applyAlignment="1" applyProtection="1">
      <alignment horizontal="center" vertical="center"/>
      <protection hidden="1"/>
    </xf>
    <xf numFmtId="0" fontId="3" fillId="2" borderId="36" xfId="0" applyFont="1" applyFill="1" applyBorder="1" applyAlignment="1" applyProtection="1">
      <alignment horizontal="center" vertical="center" wrapText="1"/>
      <protection hidden="1"/>
    </xf>
    <xf numFmtId="0" fontId="3" fillId="2" borderId="60" xfId="0" applyFont="1" applyFill="1" applyBorder="1" applyAlignment="1" applyProtection="1">
      <alignment horizontal="center" vertical="center" wrapText="1"/>
      <protection hidden="1"/>
    </xf>
    <xf numFmtId="0" fontId="3" fillId="2" borderId="23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165" fontId="11" fillId="7" borderId="71" xfId="0" applyNumberFormat="1" applyFont="1" applyFill="1" applyBorder="1" applyAlignment="1" applyProtection="1">
      <alignment horizontal="center" vertical="center"/>
      <protection hidden="1"/>
    </xf>
    <xf numFmtId="165" fontId="11" fillId="7" borderId="59" xfId="0" applyNumberFormat="1" applyFont="1" applyFill="1" applyBorder="1" applyAlignment="1" applyProtection="1">
      <alignment horizontal="center" vertical="center"/>
      <protection hidden="1"/>
    </xf>
    <xf numFmtId="165" fontId="11" fillId="7" borderId="60" xfId="0" applyNumberFormat="1" applyFont="1" applyFill="1" applyBorder="1" applyAlignment="1" applyProtection="1">
      <alignment horizontal="center" vertical="center"/>
      <protection hidden="1"/>
    </xf>
    <xf numFmtId="165" fontId="11" fillId="7" borderId="7" xfId="0" applyNumberFormat="1" applyFont="1" applyFill="1" applyBorder="1" applyAlignment="1" applyProtection="1">
      <alignment horizontal="center" vertical="center"/>
      <protection hidden="1"/>
    </xf>
    <xf numFmtId="165" fontId="11" fillId="7" borderId="55" xfId="0" applyNumberFormat="1" applyFont="1" applyFill="1" applyBorder="1" applyAlignment="1" applyProtection="1">
      <alignment horizontal="center" vertical="center"/>
      <protection hidden="1"/>
    </xf>
    <xf numFmtId="0" fontId="0" fillId="0" borderId="10" xfId="0" applyBorder="1" applyAlignment="1">
      <alignment horizontal="center" vertical="center"/>
    </xf>
    <xf numFmtId="165" fontId="11" fillId="2" borderId="9" xfId="0" applyNumberFormat="1" applyFont="1" applyFill="1" applyBorder="1" applyAlignment="1" applyProtection="1">
      <alignment horizontal="center" vertical="center"/>
      <protection hidden="1"/>
    </xf>
    <xf numFmtId="165" fontId="11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12" fillId="2" borderId="25" xfId="0" applyFont="1" applyFill="1" applyBorder="1" applyAlignment="1" applyProtection="1">
      <alignment horizontal="left" vertical="center" wrapText="1"/>
      <protection hidden="1"/>
    </xf>
    <xf numFmtId="0" fontId="12" fillId="2" borderId="36" xfId="0" applyFont="1" applyFill="1" applyBorder="1" applyAlignment="1" applyProtection="1">
      <alignment horizontal="left" vertical="center" wrapText="1"/>
      <protection hidden="1"/>
    </xf>
    <xf numFmtId="14" fontId="12" fillId="2" borderId="11" xfId="0" applyNumberFormat="1" applyFont="1" applyFill="1" applyBorder="1" applyAlignment="1" applyProtection="1">
      <alignment horizontal="center" vertical="center"/>
      <protection hidden="1"/>
    </xf>
    <xf numFmtId="14" fontId="12" fillId="2" borderId="58" xfId="0" applyNumberFormat="1" applyFont="1" applyFill="1" applyBorder="1" applyAlignment="1" applyProtection="1">
      <alignment horizontal="center" vertical="center"/>
      <protection hidden="1"/>
    </xf>
    <xf numFmtId="4" fontId="2" fillId="0" borderId="32" xfId="0" applyNumberFormat="1" applyFont="1" applyFill="1" applyBorder="1" applyAlignment="1" applyProtection="1">
      <alignment vertical="center" wrapText="1"/>
      <protection hidden="1"/>
    </xf>
    <xf numFmtId="4" fontId="2" fillId="0" borderId="36" xfId="0" applyNumberFormat="1" applyFont="1" applyFill="1" applyBorder="1" applyAlignment="1" applyProtection="1">
      <alignment vertical="center"/>
      <protection hidden="1"/>
    </xf>
    <xf numFmtId="4" fontId="2" fillId="0" borderId="28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6" xfId="0" applyFont="1" applyFill="1" applyBorder="1" applyAlignment="1" applyProtection="1">
      <alignment vertical="center"/>
      <protection hidden="1"/>
    </xf>
    <xf numFmtId="0" fontId="2" fillId="0" borderId="30" xfId="0" applyFont="1" applyBorder="1" applyAlignment="1" applyProtection="1">
      <alignment horizontal="center" vertical="center" wrapText="1"/>
      <protection hidden="1"/>
    </xf>
    <xf numFmtId="4" fontId="2" fillId="0" borderId="29" xfId="0" applyNumberFormat="1" applyFont="1" applyFill="1" applyBorder="1" applyAlignment="1" applyProtection="1">
      <alignment vertical="center" wrapText="1"/>
      <protection hidden="1"/>
    </xf>
    <xf numFmtId="0" fontId="28" fillId="0" borderId="0" xfId="0" applyFont="1" applyAlignment="1">
      <alignment horizontal="left" wrapText="1"/>
    </xf>
    <xf numFmtId="0" fontId="27" fillId="0" borderId="14" xfId="0" applyFont="1" applyBorder="1" applyAlignment="1" applyProtection="1">
      <alignment horizontal="left" vertical="center" wrapText="1"/>
      <protection hidden="1"/>
    </xf>
    <xf numFmtId="0" fontId="27" fillId="0" borderId="70" xfId="0" applyFont="1" applyBorder="1" applyAlignment="1" applyProtection="1">
      <alignment horizontal="center" vertical="center" wrapText="1"/>
      <protection hidden="1"/>
    </xf>
    <xf numFmtId="0" fontId="27" fillId="0" borderId="78" xfId="0" applyFont="1" applyBorder="1" applyAlignment="1" applyProtection="1">
      <alignment horizontal="center" vertical="center" wrapText="1"/>
      <protection hidden="1"/>
    </xf>
    <xf numFmtId="0" fontId="27" fillId="0" borderId="78" xfId="0" applyFont="1" applyBorder="1" applyAlignment="1" applyProtection="1">
      <alignment horizontal="left" vertical="center" wrapText="1"/>
      <protection hidden="1"/>
    </xf>
  </cellXfs>
  <cellStyles count="7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Procenta" xfId="20" builtinId="5"/>
  </cellStyles>
  <dxfs count="140">
    <dxf>
      <numFmt numFmtId="177" formatCode="#,##0.00"/>
      <border>
        <left style="medium">
          <color auto="1"/>
        </left>
        <right style="medium">
          <color auto="1"/>
        </right>
        <vertical style="medium">
          <color auto="1"/>
        </vertical>
      </border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none"/>
      </fill>
      <alignment horizontal="general" vertical="center" textRotation="0" wrapText="0" shrinkToFit="0" readingOrder="0"/>
      <border>
        <left style="medium">
          <color auto="1"/>
        </left>
        <right style="medium">
          <color auto="1"/>
        </right>
        <vertical style="medium">
          <color auto="1"/>
        </vertical>
      </border>
      <protection hidden="1" locked="0"/>
    </dxf>
    <dxf>
      <numFmt numFmtId="177" formatCode="#,##0.00"/>
      <fill>
        <patternFill patternType="solid">
          <bgColor theme="2"/>
        </patternFill>
      </fill>
      <alignment horizontal="center" vertical="bottom" textRotation="0" wrapText="0" shrinkToFit="0" readingOrder="0"/>
      <border>
        <left/>
        <right style="medium">
          <color auto="1"/>
        </right>
        <top/>
        <bottom/>
      </border>
      <protection hidden="1" locked="0"/>
    </dxf>
    <dxf>
      <numFmt numFmtId="177" formatCode="#,##0.00"/>
      <protection hidden="1" locked="0"/>
    </dxf>
    <dxf>
      <numFmt numFmtId="177" formatCode="#,##0.00"/>
      <fill>
        <patternFill patternType="solid">
          <bgColor theme="2"/>
        </patternFill>
      </fill>
      <alignment horizontal="center" vertical="bottom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numFmt numFmtId="177" formatCode="#,##0.00"/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protection hidden="1" locked="0"/>
    </dxf>
    <dxf>
      <font>
        <b val="0"/>
        <i val="0"/>
        <u val="none"/>
        <strike val="0"/>
        <sz val="11"/>
        <name val="Calibri"/>
        <color theme="1"/>
      </font>
      <numFmt numFmtId="178" formatCode="d/m/yyyy"/>
      <alignment horizontal="center" vertical="center" textRotation="0" wrapText="1" shrinkToFit="1" readingOrder="0"/>
      <border>
        <left/>
        <right/>
        <top/>
        <bottom/>
      </border>
    </dxf>
    <dxf>
      <font>
        <b val="0"/>
        <i val="0"/>
        <u val="none"/>
        <strike val="0"/>
        <sz val="11"/>
        <name val="Calibri"/>
        <color theme="1"/>
      </font>
      <numFmt numFmtId="177" formatCode="#,##0.00"/>
      <alignment horizontal="general" vertical="bottom" textRotation="0" wrapText="1" shrinkToFit="1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horizontal="general" vertical="bottom" textRotation="0" wrapText="1" shrinkToFit="1" readingOrder="0"/>
      <border>
        <left/>
        <right/>
        <top/>
        <bottom/>
      </border>
    </dxf>
    <dxf>
      <border>
        <left/>
        <right style="medium">
          <color auto="1"/>
        </right>
        <top style="medium">
          <color auto="1"/>
        </top>
        <bottom style="medium">
          <color auto="1"/>
        </bottom>
      </border>
    </dxf>
    <dxf>
      <numFmt numFmtId="177" formatCode="#,##0.00"/>
      <protection hidden="1" locked="0"/>
    </dxf>
    <dxf>
      <numFmt numFmtId="177" formatCode="#,##0.0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horizontal="general" vertical="bottom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horizontal="general" vertical="bottom" textRotation="0" wrapText="0" shrinkToFit="0" readingOrder="0"/>
      <border>
        <left/>
        <right/>
        <top/>
        <bottom/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protection hidden="1" locked="0"/>
    </dxf>
    <dxf>
      <border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hidden="1" locked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u val="none"/>
        <strike val="0"/>
        <sz val="11"/>
        <name val="Calibri"/>
        <color theme="1"/>
      </font>
      <numFmt numFmtId="177" formatCode="#,##0.00"/>
      <alignment horizontal="center" vertical="center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border>
        <left style="medium">
          <color auto="1"/>
        </left>
        <right style="medium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2"/>
        <name val="Calibri"/>
        <color theme="1"/>
      </font>
      <numFmt numFmtId="177" formatCode="#,##0.00"/>
      <alignment horizontal="center" vertical="center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2"/>
        <name val="Calibri"/>
        <color theme="1"/>
      </font>
      <numFmt numFmtId="178" formatCode="d/m/yyyy"/>
      <alignment horizontal="center" vertical="center" textRotation="0" wrapText="1" shrinkToFit="0" readingOrder="0"/>
      <border>
        <left style="medium">
          <color auto="1"/>
        </left>
        <right style="medium">
          <color auto="1"/>
        </right>
        <top/>
        <bottom/>
        <vertical style="medium">
          <color auto="1"/>
        </vertic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2"/>
        <name val="Calibri"/>
        <color theme="1"/>
      </font>
      <alignment horizontal="general" vertical="center" textRotation="0" wrapText="1" shrinkToFit="0" readingOrder="0"/>
      <border>
        <left/>
        <right style="medium">
          <color auto="1"/>
        </right>
        <top/>
        <bottom/>
        <vertical style="medium">
          <color auto="1"/>
        </vertic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border>
        <top style="thin">
          <color auto="1"/>
        </top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border>
        <left style="medium">
          <color auto="1"/>
        </left>
        <right style="medium">
          <color auto="1"/>
        </right>
        <top/>
        <bottom/>
        <vertical style="medium">
          <color auto="1"/>
        </vertical>
      </border>
      <protection hidden="1" locked="0"/>
    </dxf>
    <dxf>
      <font>
        <b val="0"/>
        <i val="0"/>
        <u val="none"/>
        <strike val="0"/>
        <sz val="10"/>
        <name val="Verdana"/>
        <family val="2"/>
        <color theme="1"/>
      </font>
      <border>
        <left/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family val="2"/>
        <color theme="1"/>
      </font>
      <border>
        <left/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family val="2"/>
        <color theme="1"/>
      </font>
      <border>
        <left/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border>
        <top style="thin">
          <color auto="1"/>
        </top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hidden="1" locked="0"/>
    </dxf>
    <dxf>
      <fill>
        <patternFill>
          <bgColor rgb="FFFF0000"/>
        </patternFill>
      </fill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/>
        <right style="medium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medium">
          <color auto="1"/>
        </left>
        <right/>
        <top style="medium">
          <color auto="1"/>
        </top>
        <bottom style="medium">
          <color auto="1"/>
        </bottom>
        <horizontal style="medium">
          <color auto="1"/>
        </horizont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none"/>
      </fill>
      <alignment vertical="center" textRotation="0" wrapText="0" shrinkToFit="0" readingOrder="0"/>
      <border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solid">
          <bgColor theme="6" tint="0.399949997663498"/>
        </patternFill>
      </fill>
      <alignment vertical="center" textRotation="0" wrapText="0" shrinkToFit="0" readingOrder="0"/>
      <border>
        <left/>
        <right style="medium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solid">
          <bgColor theme="6" tint="0.399949997663498"/>
        </patternFill>
      </fill>
      <alignment vertical="center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8" formatCode="d/m/yyyy"/>
      <alignment horizontal="center" vertical="center" textRotation="0" wrapText="0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</border>
    </dxf>
    <dxf>
      <fill>
        <patternFill>
          <bgColor theme="0" tint="-0.0499499998986721"/>
        </patternFill>
      </fill>
    </dxf>
    <dxf>
      <fill>
        <patternFill>
          <bgColor theme="6" tint="0.399949997663498"/>
        </patternFill>
      </fill>
    </dxf>
    <dxf>
      <border>
        <bottom style="thin">
          <color auto="1"/>
        </bottom>
      </border>
    </dxf>
    <dxf>
      <border>
        <vertical style="thin">
          <color theme="0" tint="-0.499940007925034"/>
        </vertical>
      </border>
    </dxf>
    <dxf>
      <border>
        <left style="thin">
          <color auto="1"/>
        </left>
      </border>
    </dxf>
    <dxf>
      <fill>
        <patternFill>
          <bgColor theme="0" tint="-0.0499799996614456"/>
        </patternFill>
      </fill>
    </dxf>
    <dxf>
      <fill>
        <patternFill>
          <bgColor theme="6" tint="0.399949997663498"/>
        </patternFill>
      </fill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  <dxf>
      <fill>
        <patternFill>
          <bgColor theme="0" tint="-0.0499799996614456"/>
        </patternFill>
      </fill>
    </dxf>
    <dxf>
      <fill>
        <patternFill>
          <bgColor theme="0" tint="-0.249939993023872"/>
        </patternFill>
      </fill>
    </dxf>
    <dxf>
      <border>
        <right style="thin">
          <color theme="0" tint="-0.349979996681213"/>
        </right>
      </border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  <dxf>
      <fill>
        <patternFill>
          <bgColor theme="0" tint="-0.0499799996614456"/>
        </patternFill>
      </fill>
    </dxf>
    <dxf>
      <fill>
        <patternFill>
          <bgColor theme="0" tint="-0.249939993023872"/>
        </patternFill>
      </fill>
    </dxf>
    <dxf>
      <border>
        <right style="thin">
          <color theme="0" tint="-0.349979996681213"/>
        </right>
      </border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  <dxf>
      <fill>
        <patternFill>
          <bgColor theme="0" tint="-0.0499799996614456"/>
        </patternFill>
      </fill>
    </dxf>
    <dxf>
      <fill>
        <patternFill>
          <bgColor theme="0" tint="-0.249939993023872"/>
        </patternFill>
      </fill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</dxfs>
  <tableStyles count="5" defaultTableStyle="TableStyleMedium2" defaultPivotStyle="PivotStyleLight16">
    <tableStyle name="Styl tabulky 1" pivot="0" count="4">
      <tableStyleElement type="wholeTable" dxfId="139"/>
      <tableStyleElement type="totalRow" dxfId="138"/>
      <tableStyleElement type="firstRowStripe" dxfId="137"/>
      <tableStyleElement type="secondRowStripe" dxfId="136"/>
    </tableStyle>
    <tableStyle name="Styl tabulky 1 2" pivot="0" count="5">
      <tableStyleElement type="wholeTable" dxfId="135"/>
      <tableStyleElement type="totalRow" dxfId="134"/>
      <tableStyleElement type="lastColumn" dxfId="133"/>
      <tableStyleElement type="firstRowStripe" dxfId="132"/>
      <tableStyleElement type="secondRowStripe" dxfId="131"/>
    </tableStyle>
    <tableStyle name="Styl tabulky 1 3" pivot="0" count="5">
      <tableStyleElement type="wholeTable" dxfId="130"/>
      <tableStyleElement type="totalRow" dxfId="129"/>
      <tableStyleElement type="lastColumn" dxfId="128"/>
      <tableStyleElement type="firstRowStripe" dxfId="127"/>
      <tableStyleElement type="secondRowStripe" dxfId="126"/>
    </tableStyle>
    <tableStyle name="Zelená_vlastní" pivot="0" count="5">
      <tableStyleElement type="wholeTable" dxfId="125"/>
      <tableStyleElement type="totalRow" dxfId="124"/>
      <tableStyleElement type="firstRowStripe" dxfId="123"/>
      <tableStyleElement type="secondRowStripe" dxfId="122"/>
      <tableStyleElement type="firstColumnStripe" dxfId="121"/>
    </tableStyle>
    <tableStyle name="Zelená_vlastní 2" pivot="0" count="5">
      <tableStyleElement type="wholeTable" dxfId="120"/>
      <tableStyleElement type="totalRow" dxfId="119"/>
      <tableStyleElement type="firstRowStripe" dxfId="118"/>
      <tableStyleElement type="secondRowStripe" dxfId="117"/>
      <tableStyleElement type="firstColumnStripe" dxfId="11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8" Type="http://schemas.openxmlformats.org/officeDocument/2006/relationships/calcChain" Target="calcChain.xml" /><Relationship Id="rId6" Type="http://schemas.openxmlformats.org/officeDocument/2006/relationships/sharedStrings" Target="sharedStrings.xml" /><Relationship Id="rId7" Type="http://schemas.openxmlformats.org/officeDocument/2006/relationships/externalLink" Target="externalLinks/externalLink1.xml" /><Relationship Id="rId5" Type="http://schemas.openxmlformats.org/officeDocument/2006/relationships/worksheet" Target="worksheets/sheet3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2.jpeg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oneCell">
    <xdr:from>
      <xdr:col>4</xdr:col>
      <xdr:colOff>102870</xdr:colOff>
      <xdr:row>1</xdr:row>
      <xdr:rowOff>308610</xdr:rowOff>
    </xdr:from>
    <xdr:to>
      <xdr:col>4</xdr:col>
      <xdr:colOff>1062990</xdr:colOff>
      <xdr:row>2</xdr:row>
      <xdr:rowOff>111882</xdr:rowOff>
    </xdr:to>
    <xdr:pic>
      <xdr:nvPicPr>
        <xdr:cNvPr id="5" name="Obrázek 4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81225" y="457200"/>
          <a:ext cx="962025" cy="257175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oneCell">
    <xdr:from>
      <xdr:col>3</xdr:col>
      <xdr:colOff>544284</xdr:colOff>
      <xdr:row>2</xdr:row>
      <xdr:rowOff>476249</xdr:rowOff>
    </xdr:from>
    <xdr:to>
      <xdr:col>4</xdr:col>
      <xdr:colOff>512445</xdr:colOff>
      <xdr:row>3</xdr:row>
      <xdr:rowOff>172155</xdr:rowOff>
    </xdr:to>
    <xdr:pic>
      <xdr:nvPicPr>
        <xdr:cNvPr id="2" name="Obrázek 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62725" y="1562100"/>
          <a:ext cx="1400175" cy="361950"/>
        </a:xfrm>
        <a:prstGeom prst="rect"/>
      </xdr:spPr>
    </xdr:pic>
    <xdr:clientData/>
  </xdr:twoCellAnchor>
</xdr:wsDr>
</file>

<file path=xl/externalLinks/_rels/externalLink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martin-pc\TEMP-Public\Users\Michael\Desktop\HLAS_HTS_004-01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ptávka"/>
      <sheetName val="List1"/>
    </sheetNames>
    <sheetDataSet>
      <sheetData sheetId="0"/>
      <sheetData sheetId="1">
        <row r="1">
          <cell r="A1" t="str">
            <v>Č. Radiokomunikace</v>
          </cell>
        </row>
        <row r="2">
          <cell r="A2" t="str">
            <v>ČD Telematika</v>
          </cell>
        </row>
        <row r="3">
          <cell r="A3" t="str">
            <v>Dial Telecom</v>
          </cell>
        </row>
        <row r="4">
          <cell r="A4" t="str">
            <v>GiTy</v>
          </cell>
        </row>
        <row r="5">
          <cell r="A5" t="str">
            <v>GTS Czech</v>
          </cell>
        </row>
        <row r="6">
          <cell r="A6" t="str">
            <v>ha-vel</v>
          </cell>
        </row>
        <row r="7">
          <cell r="A7" t="str">
            <v>Maxprogres</v>
          </cell>
        </row>
        <row r="8">
          <cell r="A8" t="str">
            <v>OVANET</v>
          </cell>
        </row>
        <row r="9">
          <cell r="A9" t="str">
            <v>Telefónika</v>
          </cell>
        </row>
        <row r="10">
          <cell r="A10" t="str">
            <v>T-Mobile</v>
          </cell>
        </row>
        <row r="11">
          <cell r="A11" t="str">
            <v>T-Systems</v>
          </cell>
        </row>
        <row r="12">
          <cell r="A12" t="str">
            <v>Vodafone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ulka1" displayName="Tabulka1" ref="C7:AN9" headerRowCount="0" totalsRowShown="0" headerRowDxfId="113" dataDxfId="112">
  <tableColumns count="38">
    <tableColumn id="1" name="Sloupec1" dataDxfId="110" headerRowDxfId="111"/>
    <tableColumn id="2" name="Sloupec2" dataDxfId="108" headerRowDxfId="109"/>
    <tableColumn id="27" name="Sloupec27" dataDxfId="106" headerRowDxfId="107"/>
    <tableColumn id="3" name="Sloupec3" dataDxfId="104" headerRowDxfId="105"/>
    <tableColumn id="4" name="Sloupec4" dataDxfId="102" headerRowDxfId="103"/>
    <tableColumn id="38" name="Sloupec38" dataDxfId="100" headerRowDxfId="101"/>
    <tableColumn id="5" name="Sloupec5" dataDxfId="98" headerRowDxfId="99">
      <calculatedColumnFormula>Tabulka1[[#This Row],[Sloupec4]]*Tabulka1[[#This Row],[Sloupec27]]+Tabulka1[[#This Row],[Sloupec3]]</calculatedColumnFormula>
    </tableColumn>
    <tableColumn id="31" name="Sloupec30" dataDxfId="1" headerRowDxfId="97"/>
    <tableColumn id="33" name="Sloupec33" dataDxfId="0" headerRowDxfId="96">
      <calculatedColumnFormula>Tabulka1[[#This Row],[Sloupec30]]*24</calculatedColumnFormula>
    </tableColumn>
    <tableColumn id="6" name="Sloupec6" dataDxfId="94" headerRowDxfId="95"/>
    <tableColumn id="7" name="Sloupec7" dataDxfId="92" headerRowDxfId="93"/>
    <tableColumn id="8" name="Sloupec8" dataDxfId="90" headerRowDxfId="91"/>
    <tableColumn id="9" name="Sloupec9" dataDxfId="88" headerRowDxfId="89"/>
    <tableColumn id="10" name="Sloupec10" dataDxfId="86" headerRowDxfId="87"/>
    <tableColumn id="11" name="Sloupec11" dataDxfId="84" headerRowDxfId="85"/>
    <tableColumn id="12" name="Sloupec12" dataDxfId="82" headerRowDxfId="83"/>
    <tableColumn id="13" name="Sloupec13" dataDxfId="80" headerRowDxfId="81"/>
    <tableColumn id="14" name="Sloupec14" dataDxfId="78" headerRowDxfId="79"/>
    <tableColumn id="32" name="Sloupec32" headerRowDxfId="77"/>
    <tableColumn id="30" name="Sloupec31" headerRowDxfId="76"/>
    <tableColumn id="24" name="Sloupec24" dataDxfId="74" headerRowDxfId="75"/>
    <tableColumn id="35" name="Sloupec34" headerRowDxfId="73"/>
    <tableColumn id="28" name="Sloupec28" headerRowDxfId="72"/>
    <tableColumn id="25" name="Sloupec25" dataDxfId="70" headerRowDxfId="71"/>
    <tableColumn id="26" name="Sloupec26" dataDxfId="68" headerRowDxfId="69"/>
    <tableColumn id="29" name="Sloupec29" dataDxfId="66" headerRowDxfId="67"/>
    <tableColumn id="15" name="Sloupec15" dataDxfId="64" headerRowDxfId="65"/>
    <tableColumn id="16" name="Sloupec16" dataDxfId="62" headerRowDxfId="63"/>
    <tableColumn id="17" name="Sloupec17" headerRowDxfId="61"/>
    <tableColumn id="19" name="Sloupec19" dataDxfId="59" headerRowDxfId="60"/>
    <tableColumn id="21" name="Sloupec21" dataDxfId="57" headerRowDxfId="58"/>
    <tableColumn id="23" name="Sloupec23" dataDxfId="55" headerRowDxfId="56"/>
    <tableColumn id="22" name="Sloupec22" dataDxfId="53" headerRowDxfId="54"/>
    <tableColumn id="18" name="Sloupec18" dataDxfId="51" headerRowDxfId="52"/>
    <tableColumn id="20" name="Sloupec20" dataDxfId="49" headerRowDxfId="50"/>
    <tableColumn id="34" name="Sloupec35" dataDxfId="47" headerRowDxfId="48"/>
    <tableColumn id="36" name="Sloupec36" dataDxfId="45" headerRowDxfId="46"/>
    <tableColumn id="37" name="Sloupec37" dataDxfId="43" headerRowDxfId="44"/>
  </tableColumns>
  <tableStyleInfo name="Styl tabulky 1" showFirstColumn="0" showLastColumn="0" showRowStripes="1" showColumnStripes="0"/>
</table>
</file>

<file path=xl/tables/table2.xml><?xml version="1.0" encoding="utf-8"?>
<table xmlns="http://schemas.openxmlformats.org/spreadsheetml/2006/main" id="2" name="Tabulka157" displayName="Tabulka157" ref="B8:D9" headerRowCount="0" totalsRowShown="0" headerRowDxfId="41" dataDxfId="40" tableBorderDxfId="39" totalsRowBorderDxfId="38">
  <tableColumns count="3">
    <tableColumn id="1" name="Sloupec1" headerRowDxfId="37" totalsRowDxfId="36"/>
    <tableColumn id="2" name="Sloupec2" headerRowDxfId="35" totalsRowDxfId="34"/>
    <tableColumn id="23" name="Sloupec23" headerRowDxfId="33" totalsRowDxfId="32"/>
  </tableColumns>
  <tableStyleInfo name="Styl tabulky 1 3" showFirstColumn="0" showLastColumn="0" showRowStripes="1" showColumnStripes="0"/>
</table>
</file>

<file path=xl/tables/table3.xml><?xml version="1.0" encoding="utf-8"?>
<table xmlns="http://schemas.openxmlformats.org/spreadsheetml/2006/main" id="3" name="Tabulka138" displayName="Tabulka138" ref="F8:I14" headerRowCount="0" totalsRowShown="0" headerRowDxfId="31" dataDxfId="30" tableBorderDxfId="29" totalsRowBorderDxfId="28">
  <tableColumns count="4">
    <tableColumn id="1" name="Sloupec1" dataDxfId="26" headerRowDxfId="27"/>
    <tableColumn id="2" name="Sloupec2" dataDxfId="24" headerRowDxfId="25"/>
    <tableColumn id="23" name="Sloupec23" dataDxfId="22" headerRowDxfId="23"/>
    <tableColumn id="3" name="Sloupec3" dataDxfId="20" headerRowDxfId="21"/>
  </tableColumns>
  <tableStyleInfo name="Styl tabulky 1 3" showFirstColumn="0" showLastColumn="0" showRowStripes="1" showColumnStripes="0"/>
</table>
</file>

<file path=xl/tables/table4.xml><?xml version="1.0" encoding="utf-8"?>
<table xmlns="http://schemas.openxmlformats.org/spreadsheetml/2006/main" id="4" name="Tabulka69" displayName="Tabulka69" ref="B9:B243" headerRowCount="0" totalsRowShown="0" headerRowDxfId="17" dataDxfId="16" tableBorderDxfId="15">
  <tableColumns count="1">
    <tableColumn id="1" name="Sloupec1" dataDxfId="13" headerRowDxfId="14"/>
  </tableColumns>
  <tableStyleInfo name="Styl tabulky 1 2" showFirstColumn="0" showLastColumn="0" showRowStripes="1" showColumnStripes="0"/>
</table>
</file>

<file path=xl/tables/table5.xml><?xml version="1.0" encoding="utf-8"?>
<table xmlns="http://schemas.openxmlformats.org/spreadsheetml/2006/main" id="5" name="Tabulka77" displayName="Tabulka77" ref="C9:F243" headerRowCount="0" totalsRowShown="0" headerRowDxfId="12" dataDxfId="11" tableBorderDxfId="10">
  <tableColumns count="4">
    <tableColumn id="1" name="Sloupec1" dataDxfId="8" headerRowDxfId="9"/>
    <tableColumn id="2" name="Sloupec2" dataDxfId="6" headerRowDxfId="7"/>
    <tableColumn id="3" name="Sloupec3" dataDxfId="4" headerRowDxfId="5"/>
    <tableColumn id="4" name="Sloupec4" dataDxfId="2" headerRowDxfId="3"/>
  </tableColumns>
  <tableStyleInfo name="Zelená_vlastní 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1.xml" /><Relationship Id="rId3" Type="http://schemas.openxmlformats.org/officeDocument/2006/relationships/printerSettings" Target="../printerSettings/printerSettings1.bin" /><Relationship Id="rId1" Type="http://schemas.openxmlformats.org/officeDocument/2006/relationships/table" Target="../tables/table1.xml" /></Relationships>
</file>

<file path=xl/worksheets/_rels/sheet2.xml.rels><?xml version="1.0" encoding="UTF-8" standalone="yes"?><Relationships xmlns="http://schemas.openxmlformats.org/package/2006/relationships"><Relationship Id="rId4" Type="http://schemas.openxmlformats.org/officeDocument/2006/relationships/printerSettings" Target="../printerSettings/printerSettings2.bin" /><Relationship Id="rId2" Type="http://schemas.openxmlformats.org/officeDocument/2006/relationships/table" Target="../tables/table3.xml" /><Relationship Id="rId3" Type="http://schemas.openxmlformats.org/officeDocument/2006/relationships/drawing" Target="../drawings/drawing2.xml" /><Relationship Id="rId1" Type="http://schemas.openxmlformats.org/officeDocument/2006/relationships/table" Target="../tables/table2.xml" 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table" Target="../tables/table5.xml" /><Relationship Id="rId3" Type="http://schemas.openxmlformats.org/officeDocument/2006/relationships/printerSettings" Target="../printerSettings/printerSettings3.bin" /><Relationship Id="rId1" Type="http://schemas.openxmlformats.org/officeDocument/2006/relationships/table" Target="../tables/table4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07"/>
  <sheetViews>
    <sheetView tabSelected="1" workbookViewId="0" topLeftCell="C1">
      <selection pane="topLeft" activeCell="A1" sqref="A1"/>
    </sheetView>
  </sheetViews>
  <sheetFormatPr defaultColWidth="9.11428571428571" defaultRowHeight="10.2"/>
  <cols>
    <col min="1" max="1" width="8.71428571428571" style="1" hidden="1" customWidth="1"/>
    <col min="2" max="2" width="12.2857142857143" style="1" hidden="1" customWidth="1"/>
    <col min="3" max="3" width="21.4285714285714" style="1" customWidth="1"/>
    <col min="4" max="4" width="9.71428571428571" style="1" customWidth="1"/>
    <col min="5" max="5" width="16.4285714285714" style="69" customWidth="1"/>
    <col min="6" max="7" width="12.7142857142857" style="1" customWidth="1"/>
    <col min="8" max="8" width="19.2857142857143" style="209" customWidth="1"/>
    <col min="9" max="11" width="18" style="1" customWidth="1"/>
    <col min="12" max="12" width="12.8571428571429" style="1" bestFit="1" customWidth="1"/>
    <col min="13" max="14" width="16.4285714285714" style="1" bestFit="1" customWidth="1"/>
    <col min="15" max="15" width="15.7142857142857" style="1" customWidth="1"/>
    <col min="16" max="16" width="10.7142857142857" style="1" customWidth="1"/>
    <col min="17" max="17" width="13.4285714285714" style="1" bestFit="1" customWidth="1"/>
    <col min="18" max="19" width="5.71428571428571" style="1" customWidth="1"/>
    <col min="20" max="20" width="5.14285714285714" style="1" bestFit="1" customWidth="1"/>
    <col min="21" max="22" width="12.2857142857143" style="1" customWidth="1"/>
    <col min="23" max="23" width="9.28571428571429" style="1" bestFit="1" customWidth="1"/>
    <col min="24" max="24" width="9.71428571428571" style="1" customWidth="1"/>
    <col min="25" max="25" width="9.85714285714286" style="1" customWidth="1"/>
    <col min="26" max="26" width="8.28571428571429" style="1" bestFit="1" customWidth="1"/>
    <col min="27" max="27" width="11.2857142857143" style="1" bestFit="1" customWidth="1"/>
    <col min="28" max="28" width="11.2857142857143" style="1" customWidth="1"/>
    <col min="29" max="29" width="10.2857142857143" style="1" customWidth="1"/>
    <col min="30" max="30" width="8.42857142857143" style="1" bestFit="1" customWidth="1"/>
    <col min="31" max="31" width="10.5714285714286" style="1" customWidth="1"/>
    <col min="32" max="32" width="8.85714285714286" style="1" bestFit="1" customWidth="1"/>
    <col min="33" max="33" width="7.57142857142857" style="1" bestFit="1" customWidth="1"/>
    <col min="34" max="34" width="8.28571428571429" style="1" bestFit="1" customWidth="1"/>
    <col min="35" max="35" width="31.5714285714286" style="1" customWidth="1"/>
    <col min="36" max="39" width="9.14285714285714" style="1"/>
    <col min="40" max="40" width="21.2857142857143" style="1" customWidth="1"/>
    <col min="41" max="16384" width="9.14285714285714" style="1"/>
  </cols>
  <sheetData>
    <row r="1" spans="1:40" ht="12" customHeight="1">
      <c r="A1" s="14"/>
      <c r="B1" s="1"/>
      <c r="C1" s="68" t="s">
        <v>320</v>
      </c>
      <c r="D1" s="1"/>
      <c r="E1" s="69"/>
      <c r="F1" s="1"/>
      <c r="G1" s="1"/>
      <c r="H1" s="20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 ht="36" customHeight="1" thickBot="1">
      <c r="A2" s="14"/>
      <c r="B2" s="1"/>
      <c r="C2" s="15" t="s">
        <v>35</v>
      </c>
      <c r="D2" s="15" t="s">
        <v>325</v>
      </c>
      <c r="E2" s="67" t="s">
        <v>36</v>
      </c>
      <c r="F2" s="230" t="s">
        <v>37</v>
      </c>
      <c r="G2" s="230"/>
      <c r="H2" s="208"/>
      <c r="I2" s="16" t="s">
        <v>327</v>
      </c>
      <c r="J2" s="1"/>
      <c r="K2" s="16" t="s">
        <v>326</v>
      </c>
      <c r="L2" s="231" t="s">
        <v>363</v>
      </c>
      <c r="M2" s="231"/>
      <c r="N2" s="231"/>
      <c r="O2" s="231"/>
      <c r="P2" s="231"/>
      <c r="Q2" s="231"/>
      <c r="R2" s="231"/>
      <c r="S2" s="231"/>
      <c r="T2" s="231"/>
      <c r="U2" s="71"/>
      <c r="V2" s="7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2"/>
      <c r="AJ2" s="1"/>
      <c r="AK2" s="1"/>
      <c r="AL2" s="1"/>
      <c r="AM2" s="1"/>
      <c r="AN2" s="1"/>
    </row>
    <row r="3" spans="1:40" ht="12" customHeight="1" thickBot="1">
      <c r="A3" s="14"/>
      <c r="B3" s="1"/>
      <c r="C3" s="17" t="str">
        <f>B7</f>
        <v>HLAS_ISDN30_001.02</v>
      </c>
      <c r="D3" s="18">
        <f>A7</f>
        <v>90075</v>
      </c>
      <c r="E3" s="19" t="s">
        <v>38</v>
      </c>
      <c r="F3" s="233"/>
      <c r="G3" s="234"/>
      <c r="H3" s="210"/>
      <c r="I3" s="20">
        <f>SUM(I5:I9)</f>
        <v>0</v>
      </c>
      <c r="J3" s="1"/>
      <c r="K3" s="74">
        <f>SUM(K5:K9)</f>
        <v>72000</v>
      </c>
      <c r="L3" s="231"/>
      <c r="M3" s="231"/>
      <c r="N3" s="231"/>
      <c r="O3" s="231"/>
      <c r="P3" s="231"/>
      <c r="Q3" s="231"/>
      <c r="R3" s="231"/>
      <c r="S3" s="231"/>
      <c r="T3" s="231"/>
      <c r="U3" s="71"/>
      <c r="V3" s="7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2"/>
      <c r="AJ3" s="1"/>
      <c r="AK3" s="1"/>
      <c r="AL3" s="1"/>
      <c r="AM3" s="1"/>
      <c r="AN3" s="1"/>
    </row>
    <row r="4" spans="1:40" ht="12" customHeight="1" thickBot="1">
      <c r="A4" s="14"/>
      <c r="B4" s="1"/>
      <c r="C4" s="21" t="s">
        <v>39</v>
      </c>
      <c r="D4" s="18">
        <f>COUNT(I5:I9)-1</f>
        <v>1</v>
      </c>
      <c r="E4" s="22" t="s">
        <v>40</v>
      </c>
      <c r="F4" s="1"/>
      <c r="G4" s="23"/>
      <c r="H4" s="23"/>
      <c r="I4" s="1"/>
      <c r="J4" s="1"/>
      <c r="K4" s="1"/>
      <c r="L4" s="232"/>
      <c r="M4" s="232"/>
      <c r="N4" s="232"/>
      <c r="O4" s="232"/>
      <c r="P4" s="232"/>
      <c r="Q4" s="232"/>
      <c r="R4" s="232"/>
      <c r="S4" s="232"/>
      <c r="T4" s="232"/>
      <c r="U4" s="73"/>
      <c r="V4" s="73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2"/>
      <c r="AJ4" s="1"/>
      <c r="AK4" s="1"/>
      <c r="AL4" s="1"/>
      <c r="AM4" s="1"/>
      <c r="AN4" s="1"/>
    </row>
    <row r="5" spans="1:40" ht="15.9" customHeight="1">
      <c r="A5" s="14"/>
      <c r="B5" s="212" t="s">
        <v>32</v>
      </c>
      <c r="C5" s="213" t="s">
        <v>0</v>
      </c>
      <c r="D5" s="215" t="s">
        <v>1</v>
      </c>
      <c r="E5" s="217" t="s">
        <v>357</v>
      </c>
      <c r="F5" s="219" t="s">
        <v>2</v>
      </c>
      <c r="G5" s="235" t="s">
        <v>362</v>
      </c>
      <c r="H5" s="242" t="s">
        <v>361</v>
      </c>
      <c r="I5" s="224" t="s">
        <v>328</v>
      </c>
      <c r="J5" s="237" t="s">
        <v>329</v>
      </c>
      <c r="K5" s="237" t="s">
        <v>330</v>
      </c>
      <c r="L5" s="238" t="s">
        <v>3</v>
      </c>
      <c r="M5" s="239"/>
      <c r="N5" s="239"/>
      <c r="O5" s="239"/>
      <c r="P5" s="239"/>
      <c r="Q5" s="239"/>
      <c r="R5" s="239"/>
      <c r="S5" s="239"/>
      <c r="T5" s="239"/>
      <c r="U5" s="239"/>
      <c r="V5" s="240"/>
      <c r="W5" s="226" t="s">
        <v>4</v>
      </c>
      <c r="X5" s="227"/>
      <c r="Y5" s="227"/>
      <c r="Z5" s="228"/>
      <c r="AA5" s="228"/>
      <c r="AB5" s="228"/>
      <c r="AC5" s="228"/>
      <c r="AD5" s="228"/>
      <c r="AE5" s="228"/>
      <c r="AF5" s="228"/>
      <c r="AG5" s="228"/>
      <c r="AH5" s="229"/>
      <c r="AI5" s="229"/>
      <c r="AJ5" s="221" t="s">
        <v>353</v>
      </c>
      <c r="AK5" s="222"/>
      <c r="AL5" s="222"/>
      <c r="AM5" s="222"/>
      <c r="AN5" s="223"/>
    </row>
    <row r="6" spans="1:40" ht="41.4" thickBot="1">
      <c r="A6" s="14" t="s">
        <v>33</v>
      </c>
      <c r="B6" s="212"/>
      <c r="C6" s="214"/>
      <c r="D6" s="216"/>
      <c r="E6" s="218"/>
      <c r="F6" s="220"/>
      <c r="G6" s="236"/>
      <c r="H6" s="243"/>
      <c r="I6" s="225"/>
      <c r="J6" s="218"/>
      <c r="K6" s="241"/>
      <c r="L6" s="3" t="s">
        <v>5</v>
      </c>
      <c r="M6" s="72" t="s">
        <v>6</v>
      </c>
      <c r="N6" s="72" t="s">
        <v>7</v>
      </c>
      <c r="O6" s="72" t="s">
        <v>8</v>
      </c>
      <c r="P6" s="72" t="s">
        <v>9</v>
      </c>
      <c r="Q6" s="72" t="s">
        <v>10</v>
      </c>
      <c r="R6" s="72" t="s">
        <v>11</v>
      </c>
      <c r="S6" s="72" t="s">
        <v>12</v>
      </c>
      <c r="T6" s="72" t="s">
        <v>13</v>
      </c>
      <c r="U6" s="72" t="s">
        <v>323</v>
      </c>
      <c r="V6" s="72" t="s">
        <v>324</v>
      </c>
      <c r="W6" s="77" t="s">
        <v>334</v>
      </c>
      <c r="X6" s="4" t="s">
        <v>14</v>
      </c>
      <c r="Y6" s="76" t="s">
        <v>332</v>
      </c>
      <c r="Z6" s="4" t="s">
        <v>321</v>
      </c>
      <c r="AA6" s="4" t="s">
        <v>15</v>
      </c>
      <c r="AB6" s="4" t="s">
        <v>16</v>
      </c>
      <c r="AC6" s="4" t="s">
        <v>30</v>
      </c>
      <c r="AD6" s="4" t="s">
        <v>17</v>
      </c>
      <c r="AE6" s="4" t="s">
        <v>336</v>
      </c>
      <c r="AF6" s="4" t="s">
        <v>18</v>
      </c>
      <c r="AG6" s="4" t="s">
        <v>19</v>
      </c>
      <c r="AH6" s="5" t="s">
        <v>20</v>
      </c>
      <c r="AI6" s="5" t="s">
        <v>21</v>
      </c>
      <c r="AJ6" s="77" t="s">
        <v>337</v>
      </c>
      <c r="AK6" s="5" t="s">
        <v>338</v>
      </c>
      <c r="AL6" s="5" t="s">
        <v>350</v>
      </c>
      <c r="AM6" s="5" t="s">
        <v>339</v>
      </c>
      <c r="AN6" s="115" t="s">
        <v>340</v>
      </c>
    </row>
    <row r="7" spans="1:40" ht="19.2" customHeight="1">
      <c r="A7" s="89">
        <v>90075</v>
      </c>
      <c r="B7" s="89" t="s">
        <v>34</v>
      </c>
      <c r="C7" s="103" t="s">
        <v>41</v>
      </c>
      <c r="D7" s="104" t="s">
        <v>42</v>
      </c>
      <c r="E7" s="266">
        <v>24</v>
      </c>
      <c r="F7" s="105"/>
      <c r="G7" s="207"/>
      <c r="H7" s="264">
        <f>ROUND(Tabulka1[[#This Row],[Sloupec4]]*100,0)/100</f>
        <v>0</v>
      </c>
      <c r="I7" s="111">
        <f>Tabulka1[[#This Row],[Sloupec38]]*Tabulka1[[#This Row],[Sloupec27]]+Tabulka1[[#This Row],[Sloupec3]]</f>
        <v>0</v>
      </c>
      <c r="J7" s="267">
        <v>3000</v>
      </c>
      <c r="K7" s="267">
        <f>Tabulka1[[#This Row],[Sloupec30]]*Tabulka1[[#This Row],[Sloupec27]]</f>
        <v>72000</v>
      </c>
      <c r="L7" s="106">
        <v>23486589</v>
      </c>
      <c r="M7" s="90" t="s">
        <v>43</v>
      </c>
      <c r="N7" s="90" t="s">
        <v>44</v>
      </c>
      <c r="O7" s="90" t="s">
        <v>44</v>
      </c>
      <c r="P7" s="90" t="s">
        <v>44</v>
      </c>
      <c r="Q7" s="90" t="s">
        <v>45</v>
      </c>
      <c r="R7" s="90">
        <v>2892</v>
      </c>
      <c r="S7" s="90"/>
      <c r="T7" s="90" t="s">
        <v>46</v>
      </c>
      <c r="U7" s="90" t="s">
        <v>46</v>
      </c>
      <c r="V7" s="90" t="s">
        <v>46</v>
      </c>
      <c r="W7" s="269" t="s">
        <v>335</v>
      </c>
      <c r="X7" s="270" t="s">
        <v>22</v>
      </c>
      <c r="Y7" s="91" t="s">
        <v>333</v>
      </c>
      <c r="Z7" s="108" t="s">
        <v>322</v>
      </c>
      <c r="AA7" s="271" t="s">
        <v>23</v>
      </c>
      <c r="AB7" s="271" t="s">
        <v>24</v>
      </c>
      <c r="AC7" s="271" t="s">
        <v>31</v>
      </c>
      <c r="AD7" s="271" t="s">
        <v>25</v>
      </c>
      <c r="AE7" s="272" t="s">
        <v>26</v>
      </c>
      <c r="AF7" s="271" t="s">
        <v>27</v>
      </c>
      <c r="AG7" s="271" t="s">
        <v>28</v>
      </c>
      <c r="AH7" s="271" t="s">
        <v>29</v>
      </c>
      <c r="AI7" s="90" t="s">
        <v>46</v>
      </c>
      <c r="AJ7" s="116">
        <v>500</v>
      </c>
      <c r="AK7" s="114"/>
      <c r="AL7" s="114"/>
      <c r="AM7" s="114"/>
      <c r="AN7" s="117" t="s">
        <v>46</v>
      </c>
    </row>
    <row r="8" spans="1:40" ht="19.2" customHeight="1" hidden="1">
      <c r="A8" s="93"/>
      <c r="B8" s="93"/>
      <c r="C8" s="94"/>
      <c r="D8" s="95"/>
      <c r="E8" s="96"/>
      <c r="F8" s="97"/>
      <c r="G8" s="110"/>
      <c r="H8" s="211"/>
      <c r="I8" s="112">
        <f>Tabulka1[[#This Row],[Sloupec4]]*Tabulka1[[#This Row],[Sloupec27]]+Tabulka1[[#This Row],[Sloupec3]]</f>
        <v>0</v>
      </c>
      <c r="J8" s="112"/>
      <c r="K8" s="262">
        <f>Tabulka1[[#This Row],[Sloupec30]]*24</f>
        <v>0</v>
      </c>
      <c r="L8" s="98"/>
      <c r="M8" s="87"/>
      <c r="N8" s="87"/>
      <c r="O8" s="87"/>
      <c r="P8" s="87"/>
      <c r="Q8" s="87"/>
      <c r="R8" s="87"/>
      <c r="S8" s="87"/>
      <c r="T8" s="99"/>
      <c r="U8" s="100"/>
      <c r="V8" s="100"/>
      <c r="W8" s="88"/>
      <c r="X8" s="100"/>
      <c r="Y8" s="101"/>
      <c r="Z8" s="87"/>
      <c r="AA8" s="87"/>
      <c r="AB8" s="99"/>
      <c r="AC8" s="87"/>
      <c r="AD8" s="87"/>
      <c r="AE8" s="102"/>
      <c r="AF8" s="87"/>
      <c r="AG8" s="87"/>
      <c r="AH8" s="99"/>
      <c r="AI8" s="109"/>
      <c r="AJ8" s="118"/>
      <c r="AK8" s="119"/>
      <c r="AL8" s="119"/>
      <c r="AM8" s="119"/>
      <c r="AN8" s="120"/>
    </row>
    <row r="9" spans="1:40" ht="10.8" thickBot="1">
      <c r="A9" s="1"/>
      <c r="B9" s="1"/>
      <c r="C9" s="7"/>
      <c r="D9" s="8"/>
      <c r="E9" s="75"/>
      <c r="F9" s="123"/>
      <c r="G9" s="124"/>
      <c r="H9" s="265"/>
      <c r="I9" s="113"/>
      <c r="J9" s="263"/>
      <c r="K9" s="263"/>
      <c r="L9" s="9"/>
      <c r="M9" s="10"/>
      <c r="N9" s="10"/>
      <c r="O9" s="10"/>
      <c r="P9" s="10"/>
      <c r="Q9" s="10"/>
      <c r="R9" s="10"/>
      <c r="S9" s="10"/>
      <c r="T9" s="10"/>
      <c r="U9" s="10"/>
      <c r="V9" s="10"/>
      <c r="W9" s="9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26" t="s">
        <v>352</v>
      </c>
      <c r="AJ9" s="121">
        <f>SUM(AJ6:AJ8)</f>
        <v>500</v>
      </c>
      <c r="AK9" s="122">
        <f>SUM(AK6:AK8)</f>
        <v>0</v>
      </c>
      <c r="AL9" s="122">
        <f>SUM(AL6:AL8)</f>
        <v>0</v>
      </c>
      <c r="AM9" s="122">
        <f>SUM(AM6:AM8)</f>
        <v>0</v>
      </c>
      <c r="AN9" s="125"/>
    </row>
    <row r="10" spans="1:40" ht="10.2">
      <c r="A10" s="1"/>
      <c r="B10" s="1"/>
      <c r="C10" s="6"/>
      <c r="D10" s="6"/>
      <c r="E10" s="70"/>
      <c r="F10" s="11"/>
      <c r="G10" s="11"/>
      <c r="H10" s="11"/>
      <c r="I10" s="11"/>
      <c r="J10" s="11"/>
      <c r="K10" s="11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12"/>
      <c r="AJ10" s="1"/>
      <c r="AK10" s="1"/>
      <c r="AL10" s="1"/>
      <c r="AM10" s="1"/>
      <c r="AN10" s="1"/>
    </row>
    <row r="11" spans="1:40" ht="10.2">
      <c r="A11" s="1"/>
      <c r="B11" s="1"/>
      <c r="C11" s="6"/>
      <c r="D11" s="6"/>
      <c r="E11" s="70"/>
      <c r="F11" s="13"/>
      <c r="G11" s="13"/>
      <c r="H11" s="13"/>
      <c r="I11" s="13"/>
      <c r="J11" s="13"/>
      <c r="K11" s="13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12"/>
      <c r="AJ11" s="1"/>
      <c r="AK11" s="1"/>
      <c r="AL11" s="1"/>
      <c r="AM11" s="1"/>
      <c r="AN11" s="1"/>
    </row>
    <row r="12" spans="1:40" ht="10.2">
      <c r="A12" s="1"/>
      <c r="B12" s="1"/>
      <c r="C12" s="6"/>
      <c r="D12" s="6"/>
      <c r="E12" s="70"/>
      <c r="F12" s="13"/>
      <c r="G12" s="13"/>
      <c r="H12" s="13"/>
      <c r="I12" s="13"/>
      <c r="J12" s="13"/>
      <c r="K12" s="13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12"/>
      <c r="AJ12" s="1"/>
      <c r="AK12" s="1"/>
      <c r="AL12" s="1"/>
      <c r="AM12" s="1"/>
      <c r="AN12" s="1"/>
    </row>
    <row r="13" spans="1:40" ht="10.2">
      <c r="A13" s="1"/>
      <c r="B13" s="1"/>
      <c r="C13" s="6"/>
      <c r="D13" s="6"/>
      <c r="E13" s="70"/>
      <c r="F13" s="13"/>
      <c r="G13" s="13"/>
      <c r="H13" s="13"/>
      <c r="I13" s="13"/>
      <c r="J13" s="13"/>
      <c r="K13" s="13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12"/>
      <c r="AJ13" s="1"/>
      <c r="AK13" s="1"/>
      <c r="AL13" s="1"/>
      <c r="AM13" s="1"/>
      <c r="AN13" s="1"/>
    </row>
    <row r="14" spans="1:40" ht="10.2">
      <c r="A14" s="1"/>
      <c r="B14" s="1"/>
      <c r="C14" s="6"/>
      <c r="D14" s="6"/>
      <c r="E14" s="70"/>
      <c r="F14" s="13"/>
      <c r="G14" s="13"/>
      <c r="H14" s="13"/>
      <c r="I14" s="13"/>
      <c r="J14" s="13"/>
      <c r="K14" s="13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12"/>
      <c r="AJ14" s="1"/>
      <c r="AK14" s="1"/>
      <c r="AL14" s="1"/>
      <c r="AM14" s="1"/>
      <c r="AN14" s="1"/>
    </row>
    <row r="15" spans="1:40" ht="10.2">
      <c r="A15" s="1"/>
      <c r="B15" s="1"/>
      <c r="C15" s="6"/>
      <c r="D15" s="6"/>
      <c r="E15" s="70"/>
      <c r="F15" s="13"/>
      <c r="G15" s="13"/>
      <c r="H15" s="13"/>
      <c r="I15" s="13"/>
      <c r="J15" s="13"/>
      <c r="K15" s="13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12"/>
      <c r="AJ15" s="1"/>
      <c r="AK15" s="1"/>
      <c r="AL15" s="1"/>
      <c r="AM15" s="1"/>
      <c r="AN15" s="1"/>
    </row>
    <row r="16" spans="1:40" ht="10.2">
      <c r="A16" s="1"/>
      <c r="B16" s="1"/>
      <c r="C16" s="6"/>
      <c r="D16" s="6"/>
      <c r="E16" s="70"/>
      <c r="F16" s="13"/>
      <c r="G16" s="13"/>
      <c r="H16" s="13"/>
      <c r="I16" s="13"/>
      <c r="J16" s="13"/>
      <c r="K16" s="13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12"/>
      <c r="AJ16" s="1"/>
      <c r="AK16" s="1"/>
      <c r="AL16" s="1"/>
      <c r="AM16" s="1"/>
      <c r="AN16" s="1"/>
    </row>
    <row r="17" spans="1:40" ht="10.2">
      <c r="A17" s="1"/>
      <c r="B17" s="1"/>
      <c r="C17" s="6"/>
      <c r="D17" s="6"/>
      <c r="E17" s="70"/>
      <c r="F17" s="13"/>
      <c r="G17" s="13"/>
      <c r="H17" s="13"/>
      <c r="I17" s="13"/>
      <c r="J17" s="13"/>
      <c r="K17" s="13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2"/>
      <c r="AJ17" s="1"/>
      <c r="AK17" s="1"/>
      <c r="AL17" s="1"/>
      <c r="AM17" s="1"/>
      <c r="AN17" s="1"/>
    </row>
    <row r="18" spans="1:40" ht="10.2">
      <c r="A18" s="1"/>
      <c r="B18" s="1"/>
      <c r="C18" s="6"/>
      <c r="D18" s="6"/>
      <c r="E18" s="70"/>
      <c r="F18" s="13"/>
      <c r="G18" s="13"/>
      <c r="H18" s="13"/>
      <c r="I18" s="13"/>
      <c r="J18" s="13"/>
      <c r="K18" s="13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12"/>
      <c r="AJ18" s="1"/>
      <c r="AK18" s="1"/>
      <c r="AL18" s="1"/>
      <c r="AM18" s="1"/>
      <c r="AN18" s="1"/>
    </row>
    <row r="19" spans="1:40" ht="10.2">
      <c r="A19" s="1"/>
      <c r="B19" s="1"/>
      <c r="C19" s="6"/>
      <c r="D19" s="6"/>
      <c r="E19" s="70"/>
      <c r="F19" s="13"/>
      <c r="G19" s="13"/>
      <c r="H19" s="13"/>
      <c r="I19" s="13"/>
      <c r="J19" s="13"/>
      <c r="K19" s="13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12"/>
      <c r="AJ19" s="1"/>
      <c r="AK19" s="1"/>
      <c r="AL19" s="1"/>
      <c r="AM19" s="1"/>
      <c r="AN19" s="1"/>
    </row>
    <row r="20" spans="1:40" ht="10.2">
      <c r="A20" s="1"/>
      <c r="B20" s="1"/>
      <c r="C20" s="6"/>
      <c r="D20" s="6"/>
      <c r="E20" s="70"/>
      <c r="F20" s="13"/>
      <c r="G20" s="13"/>
      <c r="H20" s="13"/>
      <c r="I20" s="13"/>
      <c r="J20" s="13"/>
      <c r="K20" s="13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12"/>
      <c r="AJ20" s="1"/>
      <c r="AK20" s="1"/>
      <c r="AL20" s="1"/>
      <c r="AM20" s="1"/>
      <c r="AN20" s="1"/>
    </row>
    <row r="21" spans="1:40" ht="10.2">
      <c r="A21" s="1"/>
      <c r="B21" s="1"/>
      <c r="C21" s="6"/>
      <c r="D21" s="6"/>
      <c r="E21" s="70"/>
      <c r="F21" s="13"/>
      <c r="G21" s="13"/>
      <c r="H21" s="13"/>
      <c r="I21" s="13"/>
      <c r="J21" s="13"/>
      <c r="K21" s="13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12"/>
      <c r="AJ21" s="1"/>
      <c r="AK21" s="1"/>
      <c r="AL21" s="1"/>
      <c r="AM21" s="1"/>
      <c r="AN21" s="1"/>
    </row>
    <row r="22" spans="1:40" ht="10.2">
      <c r="A22" s="1"/>
      <c r="B22" s="1"/>
      <c r="C22" s="6"/>
      <c r="D22" s="6"/>
      <c r="E22" s="70"/>
      <c r="F22" s="13"/>
      <c r="G22" s="13"/>
      <c r="H22" s="13"/>
      <c r="I22" s="13"/>
      <c r="J22" s="13"/>
      <c r="K22" s="13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12"/>
      <c r="AJ22" s="1"/>
      <c r="AK22" s="1"/>
      <c r="AL22" s="1"/>
      <c r="AM22" s="1"/>
      <c r="AN22" s="1"/>
    </row>
    <row r="23" spans="1:40" ht="10.2">
      <c r="A23" s="1"/>
      <c r="B23" s="1"/>
      <c r="C23" s="6"/>
      <c r="D23" s="6"/>
      <c r="E23" s="70"/>
      <c r="F23" s="13"/>
      <c r="G23" s="13"/>
      <c r="H23" s="13"/>
      <c r="I23" s="13"/>
      <c r="J23" s="13"/>
      <c r="K23" s="13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2"/>
      <c r="AJ23" s="1"/>
      <c r="AK23" s="1"/>
      <c r="AL23" s="1"/>
      <c r="AM23" s="1"/>
      <c r="AN23" s="1"/>
    </row>
    <row r="24" spans="1:40" ht="10.2">
      <c r="A24" s="1"/>
      <c r="B24" s="1"/>
      <c r="C24" s="6"/>
      <c r="D24" s="6"/>
      <c r="E24" s="70"/>
      <c r="F24" s="13"/>
      <c r="G24" s="13"/>
      <c r="H24" s="13"/>
      <c r="I24" s="13"/>
      <c r="J24" s="13"/>
      <c r="K24" s="13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12"/>
      <c r="AJ24" s="1"/>
      <c r="AK24" s="1"/>
      <c r="AL24" s="1"/>
      <c r="AM24" s="1"/>
      <c r="AN24" s="1"/>
    </row>
    <row r="25" spans="1:40" ht="10.2">
      <c r="A25" s="1"/>
      <c r="B25" s="1"/>
      <c r="C25" s="6"/>
      <c r="D25" s="6"/>
      <c r="E25" s="70"/>
      <c r="F25" s="13"/>
      <c r="G25" s="13"/>
      <c r="H25" s="13"/>
      <c r="I25" s="13"/>
      <c r="J25" s="13"/>
      <c r="K25" s="13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2"/>
      <c r="AJ25" s="1"/>
      <c r="AK25" s="1"/>
      <c r="AL25" s="1"/>
      <c r="AM25" s="1"/>
      <c r="AN25" s="1"/>
    </row>
    <row r="26" spans="1:40" ht="10.2">
      <c r="A26" s="1"/>
      <c r="B26" s="1"/>
      <c r="C26" s="6"/>
      <c r="D26" s="6"/>
      <c r="E26" s="70"/>
      <c r="F26" s="13"/>
      <c r="G26" s="13"/>
      <c r="H26" s="13"/>
      <c r="I26" s="13"/>
      <c r="J26" s="13"/>
      <c r="K26" s="13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12"/>
      <c r="AJ26" s="1"/>
      <c r="AK26" s="1"/>
      <c r="AL26" s="1"/>
      <c r="AM26" s="1"/>
      <c r="AN26" s="1"/>
    </row>
    <row r="27" spans="1:40" ht="10.2">
      <c r="A27" s="1"/>
      <c r="B27" s="1"/>
      <c r="C27" s="6"/>
      <c r="D27" s="6"/>
      <c r="E27" s="70"/>
      <c r="F27" s="13"/>
      <c r="G27" s="13"/>
      <c r="H27" s="13"/>
      <c r="I27" s="13"/>
      <c r="J27" s="13"/>
      <c r="K27" s="13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12"/>
      <c r="AJ27" s="1"/>
      <c r="AK27" s="1"/>
      <c r="AL27" s="1"/>
      <c r="AM27" s="1"/>
      <c r="AN27" s="1"/>
    </row>
    <row r="28" spans="1:40" ht="10.2">
      <c r="A28" s="1"/>
      <c r="B28" s="1"/>
      <c r="C28" s="6"/>
      <c r="D28" s="6"/>
      <c r="E28" s="70"/>
      <c r="F28" s="13"/>
      <c r="G28" s="13"/>
      <c r="H28" s="13"/>
      <c r="I28" s="13"/>
      <c r="J28" s="13"/>
      <c r="K28" s="13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12"/>
      <c r="AJ28" s="1"/>
      <c r="AK28" s="1"/>
      <c r="AL28" s="1"/>
      <c r="AM28" s="1"/>
      <c r="AN28" s="1"/>
    </row>
    <row r="29" spans="1:40" ht="10.2">
      <c r="A29" s="1"/>
      <c r="B29" s="1"/>
      <c r="C29" s="6"/>
      <c r="D29" s="6"/>
      <c r="E29" s="70"/>
      <c r="F29" s="13"/>
      <c r="G29" s="13"/>
      <c r="H29" s="13"/>
      <c r="I29" s="13"/>
      <c r="J29" s="13"/>
      <c r="K29" s="13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12"/>
      <c r="AJ29" s="1"/>
      <c r="AK29" s="1"/>
      <c r="AL29" s="1"/>
      <c r="AM29" s="1"/>
      <c r="AN29" s="1"/>
    </row>
    <row r="30" spans="1:40" ht="10.2">
      <c r="A30" s="1"/>
      <c r="B30" s="1"/>
      <c r="C30" s="6"/>
      <c r="D30" s="6"/>
      <c r="E30" s="70"/>
      <c r="F30" s="13"/>
      <c r="G30" s="13"/>
      <c r="H30" s="13"/>
      <c r="I30" s="13"/>
      <c r="J30" s="13"/>
      <c r="K30" s="13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12"/>
      <c r="AJ30" s="1"/>
      <c r="AK30" s="1"/>
      <c r="AL30" s="1"/>
      <c r="AM30" s="1"/>
      <c r="AN30" s="1"/>
    </row>
    <row r="31" spans="1:40" ht="10.2">
      <c r="A31" s="1"/>
      <c r="B31" s="1"/>
      <c r="C31" s="6"/>
      <c r="D31" s="6"/>
      <c r="E31" s="70"/>
      <c r="F31" s="13"/>
      <c r="G31" s="13"/>
      <c r="H31" s="13"/>
      <c r="I31" s="13"/>
      <c r="J31" s="13"/>
      <c r="K31" s="13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12"/>
      <c r="AJ31" s="1"/>
      <c r="AK31" s="1"/>
      <c r="AL31" s="1"/>
      <c r="AM31" s="1"/>
      <c r="AN31" s="1"/>
    </row>
    <row r="32" spans="1:40" ht="10.2">
      <c r="A32" s="1"/>
      <c r="B32" s="1"/>
      <c r="C32" s="6"/>
      <c r="D32" s="6"/>
      <c r="E32" s="70"/>
      <c r="F32" s="13"/>
      <c r="G32" s="13"/>
      <c r="H32" s="13"/>
      <c r="I32" s="13"/>
      <c r="J32" s="13"/>
      <c r="K32" s="13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12"/>
      <c r="AJ32" s="1"/>
      <c r="AK32" s="1"/>
      <c r="AL32" s="1"/>
      <c r="AM32" s="1"/>
      <c r="AN32" s="1"/>
    </row>
    <row r="33" spans="1:40" ht="10.2">
      <c r="A33" s="1"/>
      <c r="B33" s="1"/>
      <c r="C33" s="6"/>
      <c r="D33" s="6"/>
      <c r="E33" s="70"/>
      <c r="F33" s="13"/>
      <c r="G33" s="13"/>
      <c r="H33" s="13"/>
      <c r="I33" s="13"/>
      <c r="J33" s="13"/>
      <c r="K33" s="13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12"/>
      <c r="AJ33" s="1"/>
      <c r="AK33" s="1"/>
      <c r="AL33" s="1"/>
      <c r="AM33" s="1"/>
      <c r="AN33" s="1"/>
    </row>
    <row r="34" spans="1:40" ht="10.2">
      <c r="A34" s="1"/>
      <c r="B34" s="1"/>
      <c r="C34" s="6"/>
      <c r="D34" s="6"/>
      <c r="E34" s="70"/>
      <c r="F34" s="13"/>
      <c r="G34" s="13"/>
      <c r="H34" s="13"/>
      <c r="I34" s="13"/>
      <c r="J34" s="13"/>
      <c r="K34" s="13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12"/>
      <c r="AJ34" s="1"/>
      <c r="AK34" s="1"/>
      <c r="AL34" s="1"/>
      <c r="AM34" s="1"/>
      <c r="AN34" s="1"/>
    </row>
    <row r="35" spans="1:40" ht="10.2">
      <c r="A35" s="1"/>
      <c r="B35" s="1"/>
      <c r="C35" s="6"/>
      <c r="D35" s="6"/>
      <c r="E35" s="70"/>
      <c r="F35" s="13"/>
      <c r="G35" s="13"/>
      <c r="H35" s="13"/>
      <c r="I35" s="13"/>
      <c r="J35" s="13"/>
      <c r="K35" s="13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12"/>
      <c r="AJ35" s="1"/>
      <c r="AK35" s="1"/>
      <c r="AL35" s="1"/>
      <c r="AM35" s="1"/>
      <c r="AN35" s="1"/>
    </row>
    <row r="36" spans="1:40" ht="10.2">
      <c r="A36" s="1"/>
      <c r="B36" s="1"/>
      <c r="C36" s="6"/>
      <c r="D36" s="6"/>
      <c r="E36" s="70"/>
      <c r="F36" s="13"/>
      <c r="G36" s="13"/>
      <c r="H36" s="13"/>
      <c r="I36" s="13"/>
      <c r="J36" s="13"/>
      <c r="K36" s="13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12"/>
      <c r="AJ36" s="1"/>
      <c r="AK36" s="1"/>
      <c r="AL36" s="1"/>
      <c r="AM36" s="1"/>
      <c r="AN36" s="1"/>
    </row>
    <row r="37" spans="1:40" ht="10.2">
      <c r="A37" s="1"/>
      <c r="B37" s="1"/>
      <c r="C37" s="6"/>
      <c r="D37" s="6"/>
      <c r="E37" s="70"/>
      <c r="F37" s="13"/>
      <c r="G37" s="13"/>
      <c r="H37" s="13"/>
      <c r="I37" s="13"/>
      <c r="J37" s="13"/>
      <c r="K37" s="13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12"/>
      <c r="AJ37" s="1"/>
      <c r="AK37" s="1"/>
      <c r="AL37" s="1"/>
      <c r="AM37" s="1"/>
      <c r="AN37" s="1"/>
    </row>
    <row r="38" spans="1:40" ht="10.2">
      <c r="A38" s="1"/>
      <c r="B38" s="1"/>
      <c r="C38" s="6"/>
      <c r="D38" s="6"/>
      <c r="E38" s="70"/>
      <c r="F38" s="13"/>
      <c r="G38" s="13"/>
      <c r="H38" s="13"/>
      <c r="I38" s="13"/>
      <c r="J38" s="13"/>
      <c r="K38" s="13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12"/>
      <c r="AJ38" s="1"/>
      <c r="AK38" s="1"/>
      <c r="AL38" s="1"/>
      <c r="AM38" s="1"/>
      <c r="AN38" s="1"/>
    </row>
    <row r="39" spans="1:40" ht="10.2">
      <c r="A39" s="1"/>
      <c r="B39" s="1"/>
      <c r="C39" s="6"/>
      <c r="D39" s="6"/>
      <c r="E39" s="70"/>
      <c r="F39" s="13"/>
      <c r="G39" s="13"/>
      <c r="H39" s="13"/>
      <c r="I39" s="13"/>
      <c r="J39" s="13"/>
      <c r="K39" s="13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12"/>
      <c r="AJ39" s="1"/>
      <c r="AK39" s="1"/>
      <c r="AL39" s="1"/>
      <c r="AM39" s="1"/>
      <c r="AN39" s="1"/>
    </row>
    <row r="40" spans="1:40" ht="10.2">
      <c r="A40" s="1"/>
      <c r="B40" s="1"/>
      <c r="C40" s="6"/>
      <c r="D40" s="6"/>
      <c r="E40" s="70"/>
      <c r="F40" s="13"/>
      <c r="G40" s="13"/>
      <c r="H40" s="13"/>
      <c r="I40" s="13"/>
      <c r="J40" s="13"/>
      <c r="K40" s="13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12"/>
      <c r="AJ40" s="1"/>
      <c r="AK40" s="1"/>
      <c r="AL40" s="1"/>
      <c r="AM40" s="1"/>
      <c r="AN40" s="1"/>
    </row>
    <row r="41" spans="1:40" ht="10.2">
      <c r="A41" s="1"/>
      <c r="B41" s="1"/>
      <c r="C41" s="6"/>
      <c r="D41" s="6"/>
      <c r="E41" s="70"/>
      <c r="F41" s="13"/>
      <c r="G41" s="13"/>
      <c r="H41" s="13"/>
      <c r="I41" s="13"/>
      <c r="J41" s="13"/>
      <c r="K41" s="13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12"/>
      <c r="AJ41" s="1"/>
      <c r="AK41" s="1"/>
      <c r="AL41" s="1"/>
      <c r="AM41" s="1"/>
      <c r="AN41" s="1"/>
    </row>
    <row r="42" spans="1:40" ht="10.2">
      <c r="A42" s="1"/>
      <c r="B42" s="1"/>
      <c r="C42" s="6"/>
      <c r="D42" s="6"/>
      <c r="E42" s="70"/>
      <c r="F42" s="13"/>
      <c r="G42" s="13"/>
      <c r="H42" s="13"/>
      <c r="I42" s="13"/>
      <c r="J42" s="13"/>
      <c r="K42" s="13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12"/>
      <c r="AJ42" s="1"/>
      <c r="AK42" s="1"/>
      <c r="AL42" s="1"/>
      <c r="AM42" s="1"/>
      <c r="AN42" s="1"/>
    </row>
    <row r="43" spans="1:40" ht="10.2">
      <c r="A43" s="1"/>
      <c r="B43" s="1"/>
      <c r="C43" s="6"/>
      <c r="D43" s="6"/>
      <c r="E43" s="70"/>
      <c r="F43" s="13"/>
      <c r="G43" s="13"/>
      <c r="H43" s="13"/>
      <c r="I43" s="13"/>
      <c r="J43" s="13"/>
      <c r="K43" s="13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12"/>
      <c r="AJ43" s="1"/>
      <c r="AK43" s="1"/>
      <c r="AL43" s="1"/>
      <c r="AM43" s="1"/>
      <c r="AN43" s="1"/>
    </row>
    <row r="44" spans="1:40" ht="10.2">
      <c r="A44" s="1"/>
      <c r="B44" s="1"/>
      <c r="C44" s="6"/>
      <c r="D44" s="6"/>
      <c r="E44" s="70"/>
      <c r="F44" s="13"/>
      <c r="G44" s="13"/>
      <c r="H44" s="13"/>
      <c r="I44" s="13"/>
      <c r="J44" s="13"/>
      <c r="K44" s="13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12"/>
      <c r="AJ44" s="1"/>
      <c r="AK44" s="1"/>
      <c r="AL44" s="1"/>
      <c r="AM44" s="1"/>
      <c r="AN44" s="1"/>
    </row>
    <row r="45" spans="1:40" ht="10.2">
      <c r="A45" s="1"/>
      <c r="B45" s="1"/>
      <c r="C45" s="6"/>
      <c r="D45" s="6"/>
      <c r="E45" s="70"/>
      <c r="F45" s="13"/>
      <c r="G45" s="13"/>
      <c r="H45" s="13"/>
      <c r="I45" s="13"/>
      <c r="J45" s="13"/>
      <c r="K45" s="13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12"/>
      <c r="AJ45" s="1"/>
      <c r="AK45" s="1"/>
      <c r="AL45" s="1"/>
      <c r="AM45" s="1"/>
      <c r="AN45" s="1"/>
    </row>
    <row r="46" spans="1:40" ht="10.2">
      <c r="A46" s="1"/>
      <c r="B46" s="1"/>
      <c r="C46" s="6"/>
      <c r="D46" s="6"/>
      <c r="E46" s="70"/>
      <c r="F46" s="13"/>
      <c r="G46" s="13"/>
      <c r="H46" s="13"/>
      <c r="I46" s="13"/>
      <c r="J46" s="13"/>
      <c r="K46" s="13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12"/>
      <c r="AJ46" s="1"/>
      <c r="AK46" s="1"/>
      <c r="AL46" s="1"/>
      <c r="AM46" s="1"/>
      <c r="AN46" s="1"/>
    </row>
    <row r="47" spans="1:40" ht="10.2">
      <c r="A47" s="1"/>
      <c r="B47" s="1"/>
      <c r="C47" s="6"/>
      <c r="D47" s="6"/>
      <c r="E47" s="70"/>
      <c r="F47" s="13"/>
      <c r="G47" s="13"/>
      <c r="H47" s="13"/>
      <c r="I47" s="13"/>
      <c r="J47" s="13"/>
      <c r="K47" s="13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12"/>
      <c r="AJ47" s="1"/>
      <c r="AK47" s="1"/>
      <c r="AL47" s="1"/>
      <c r="AM47" s="1"/>
      <c r="AN47" s="1"/>
    </row>
    <row r="48" spans="1:40" ht="10.2">
      <c r="A48" s="1"/>
      <c r="B48" s="1"/>
      <c r="C48" s="6"/>
      <c r="D48" s="6"/>
      <c r="E48" s="70"/>
      <c r="F48" s="13"/>
      <c r="G48" s="13"/>
      <c r="H48" s="13"/>
      <c r="I48" s="13"/>
      <c r="J48" s="13"/>
      <c r="K48" s="13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12"/>
      <c r="AJ48" s="1"/>
      <c r="AK48" s="1"/>
      <c r="AL48" s="1"/>
      <c r="AM48" s="1"/>
      <c r="AN48" s="1"/>
    </row>
    <row r="49" spans="1:40" ht="10.2">
      <c r="A49" s="1"/>
      <c r="B49" s="1"/>
      <c r="C49" s="6"/>
      <c r="D49" s="6"/>
      <c r="E49" s="70"/>
      <c r="F49" s="13"/>
      <c r="G49" s="13"/>
      <c r="H49" s="13"/>
      <c r="I49" s="13"/>
      <c r="J49" s="13"/>
      <c r="K49" s="13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12"/>
      <c r="AJ49" s="1"/>
      <c r="AK49" s="1"/>
      <c r="AL49" s="1"/>
      <c r="AM49" s="1"/>
      <c r="AN49" s="1"/>
    </row>
    <row r="50" spans="1:40" ht="10.2">
      <c r="A50" s="1"/>
      <c r="B50" s="1"/>
      <c r="C50" s="6"/>
      <c r="D50" s="6"/>
      <c r="E50" s="70"/>
      <c r="F50" s="13"/>
      <c r="G50" s="13"/>
      <c r="H50" s="13"/>
      <c r="I50" s="13"/>
      <c r="J50" s="13"/>
      <c r="K50" s="13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12"/>
      <c r="AJ50" s="1"/>
      <c r="AK50" s="1"/>
      <c r="AL50" s="1"/>
      <c r="AM50" s="1"/>
      <c r="AN50" s="1"/>
    </row>
    <row r="51" spans="1:40" ht="10.2">
      <c r="A51" s="1"/>
      <c r="B51" s="1"/>
      <c r="C51" s="6"/>
      <c r="D51" s="6"/>
      <c r="E51" s="70"/>
      <c r="F51" s="13"/>
      <c r="G51" s="13"/>
      <c r="H51" s="13"/>
      <c r="I51" s="13"/>
      <c r="J51" s="13"/>
      <c r="K51" s="13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12"/>
      <c r="AJ51" s="1"/>
      <c r="AK51" s="1"/>
      <c r="AL51" s="1"/>
      <c r="AM51" s="1"/>
      <c r="AN51" s="1"/>
    </row>
    <row r="52" spans="1:40" ht="10.2">
      <c r="A52" s="1"/>
      <c r="B52" s="1"/>
      <c r="C52" s="6"/>
      <c r="D52" s="6"/>
      <c r="E52" s="70"/>
      <c r="F52" s="13"/>
      <c r="G52" s="13"/>
      <c r="H52" s="13"/>
      <c r="I52" s="13"/>
      <c r="J52" s="13"/>
      <c r="K52" s="13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12"/>
      <c r="AJ52" s="1"/>
      <c r="AK52" s="1"/>
      <c r="AL52" s="1"/>
      <c r="AM52" s="1"/>
      <c r="AN52" s="1"/>
    </row>
    <row r="53" spans="1:40" ht="10.2">
      <c r="A53" s="1"/>
      <c r="B53" s="1"/>
      <c r="C53" s="6"/>
      <c r="D53" s="6"/>
      <c r="E53" s="70"/>
      <c r="F53" s="13"/>
      <c r="G53" s="13"/>
      <c r="H53" s="13"/>
      <c r="I53" s="13"/>
      <c r="J53" s="13"/>
      <c r="K53" s="13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12"/>
      <c r="AJ53" s="1"/>
      <c r="AK53" s="1"/>
      <c r="AL53" s="1"/>
      <c r="AM53" s="1"/>
      <c r="AN53" s="1"/>
    </row>
    <row r="54" spans="1:40" ht="10.2">
      <c r="A54" s="1"/>
      <c r="B54" s="1"/>
      <c r="C54" s="6"/>
      <c r="D54" s="6"/>
      <c r="E54" s="70"/>
      <c r="F54" s="13"/>
      <c r="G54" s="13"/>
      <c r="H54" s="13"/>
      <c r="I54" s="13"/>
      <c r="J54" s="13"/>
      <c r="K54" s="13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12"/>
      <c r="AJ54" s="1"/>
      <c r="AK54" s="1"/>
      <c r="AL54" s="1"/>
      <c r="AM54" s="1"/>
      <c r="AN54" s="1"/>
    </row>
    <row r="55" spans="1:40" ht="10.2">
      <c r="A55" s="1"/>
      <c r="B55" s="1"/>
      <c r="C55" s="6"/>
      <c r="D55" s="6"/>
      <c r="E55" s="70"/>
      <c r="F55" s="13"/>
      <c r="G55" s="13"/>
      <c r="H55" s="13"/>
      <c r="I55" s="13"/>
      <c r="J55" s="13"/>
      <c r="K55" s="13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12"/>
      <c r="AJ55" s="1"/>
      <c r="AK55" s="1"/>
      <c r="AL55" s="1"/>
      <c r="AM55" s="1"/>
      <c r="AN55" s="1"/>
    </row>
    <row r="56" spans="1:40" ht="10.2">
      <c r="A56" s="1"/>
      <c r="B56" s="1"/>
      <c r="C56" s="6"/>
      <c r="D56" s="6"/>
      <c r="E56" s="70"/>
      <c r="F56" s="13"/>
      <c r="G56" s="13"/>
      <c r="H56" s="13"/>
      <c r="I56" s="13"/>
      <c r="J56" s="13"/>
      <c r="K56" s="13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12"/>
      <c r="AJ56" s="1"/>
      <c r="AK56" s="1"/>
      <c r="AL56" s="1"/>
      <c r="AM56" s="1"/>
      <c r="AN56" s="1"/>
    </row>
    <row r="57" spans="1:40" ht="10.2">
      <c r="A57" s="1"/>
      <c r="B57" s="1"/>
      <c r="C57" s="6"/>
      <c r="D57" s="6"/>
      <c r="E57" s="70"/>
      <c r="F57" s="13"/>
      <c r="G57" s="13"/>
      <c r="H57" s="13"/>
      <c r="I57" s="13"/>
      <c r="J57" s="13"/>
      <c r="K57" s="13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12"/>
      <c r="AJ57" s="1"/>
      <c r="AK57" s="1"/>
      <c r="AL57" s="1"/>
      <c r="AM57" s="1"/>
      <c r="AN57" s="1"/>
    </row>
    <row r="58" spans="1:40" ht="10.2">
      <c r="A58" s="1"/>
      <c r="B58" s="1"/>
      <c r="C58" s="6"/>
      <c r="D58" s="6"/>
      <c r="E58" s="70"/>
      <c r="F58" s="13"/>
      <c r="G58" s="13"/>
      <c r="H58" s="13"/>
      <c r="I58" s="13"/>
      <c r="J58" s="13"/>
      <c r="K58" s="13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12"/>
      <c r="AJ58" s="1"/>
      <c r="AK58" s="1"/>
      <c r="AL58" s="1"/>
      <c r="AM58" s="1"/>
      <c r="AN58" s="1"/>
    </row>
    <row r="59" spans="1:40" ht="10.2">
      <c r="A59" s="1"/>
      <c r="B59" s="1"/>
      <c r="C59" s="6"/>
      <c r="D59" s="6"/>
      <c r="E59" s="70"/>
      <c r="F59" s="13"/>
      <c r="G59" s="13"/>
      <c r="H59" s="13"/>
      <c r="I59" s="13"/>
      <c r="J59" s="13"/>
      <c r="K59" s="13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12"/>
      <c r="AJ59" s="1"/>
      <c r="AK59" s="1"/>
      <c r="AL59" s="1"/>
      <c r="AM59" s="1"/>
      <c r="AN59" s="1"/>
    </row>
    <row r="60" spans="1:40" ht="10.2">
      <c r="A60" s="1"/>
      <c r="B60" s="1"/>
      <c r="C60" s="6"/>
      <c r="D60" s="6"/>
      <c r="E60" s="70"/>
      <c r="F60" s="13"/>
      <c r="G60" s="13"/>
      <c r="H60" s="13"/>
      <c r="I60" s="13"/>
      <c r="J60" s="13"/>
      <c r="K60" s="13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12"/>
      <c r="AJ60" s="1"/>
      <c r="AK60" s="1"/>
      <c r="AL60" s="1"/>
      <c r="AM60" s="1"/>
      <c r="AN60" s="1"/>
    </row>
    <row r="61" spans="1:40" ht="10.2">
      <c r="A61" s="1"/>
      <c r="B61" s="1"/>
      <c r="C61" s="6"/>
      <c r="D61" s="6"/>
      <c r="E61" s="70"/>
      <c r="F61" s="13"/>
      <c r="G61" s="13"/>
      <c r="H61" s="13"/>
      <c r="I61" s="13"/>
      <c r="J61" s="13"/>
      <c r="K61" s="13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12"/>
      <c r="AJ61" s="1"/>
      <c r="AK61" s="1"/>
      <c r="AL61" s="1"/>
      <c r="AM61" s="1"/>
      <c r="AN61" s="1"/>
    </row>
    <row r="62" spans="1:40" ht="10.2">
      <c r="A62" s="1"/>
      <c r="B62" s="1"/>
      <c r="C62" s="6"/>
      <c r="D62" s="6"/>
      <c r="E62" s="70"/>
      <c r="F62" s="13"/>
      <c r="G62" s="13"/>
      <c r="H62" s="13"/>
      <c r="I62" s="13"/>
      <c r="J62" s="13"/>
      <c r="K62" s="13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12"/>
      <c r="AJ62" s="1"/>
      <c r="AK62" s="1"/>
      <c r="AL62" s="1"/>
      <c r="AM62" s="1"/>
      <c r="AN62" s="1"/>
    </row>
    <row r="63" spans="1:40" ht="10.2">
      <c r="A63" s="1"/>
      <c r="B63" s="1"/>
      <c r="C63" s="6"/>
      <c r="D63" s="6"/>
      <c r="E63" s="70"/>
      <c r="F63" s="13"/>
      <c r="G63" s="13"/>
      <c r="H63" s="13"/>
      <c r="I63" s="13"/>
      <c r="J63" s="13"/>
      <c r="K63" s="13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12"/>
      <c r="AJ63" s="1"/>
      <c r="AK63" s="1"/>
      <c r="AL63" s="1"/>
      <c r="AM63" s="1"/>
      <c r="AN63" s="1"/>
    </row>
    <row r="64" spans="1:40" ht="10.2">
      <c r="A64" s="1"/>
      <c r="B64" s="1"/>
      <c r="C64" s="6"/>
      <c r="D64" s="6"/>
      <c r="E64" s="70"/>
      <c r="F64" s="13"/>
      <c r="G64" s="13"/>
      <c r="H64" s="13"/>
      <c r="I64" s="13"/>
      <c r="J64" s="13"/>
      <c r="K64" s="13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12"/>
      <c r="AJ64" s="1"/>
      <c r="AK64" s="1"/>
      <c r="AL64" s="1"/>
      <c r="AM64" s="1"/>
      <c r="AN64" s="1"/>
    </row>
    <row r="65" spans="1:40" ht="10.2">
      <c r="A65" s="1"/>
      <c r="B65" s="1"/>
      <c r="C65" s="6"/>
      <c r="D65" s="6"/>
      <c r="E65" s="70"/>
      <c r="F65" s="13"/>
      <c r="G65" s="13"/>
      <c r="H65" s="13"/>
      <c r="I65" s="13"/>
      <c r="J65" s="13"/>
      <c r="K65" s="13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12"/>
      <c r="AJ65" s="1"/>
      <c r="AK65" s="1"/>
      <c r="AL65" s="1"/>
      <c r="AM65" s="1"/>
      <c r="AN65" s="1"/>
    </row>
    <row r="66" spans="1:40" ht="10.2">
      <c r="A66" s="1"/>
      <c r="B66" s="1"/>
      <c r="C66" s="6"/>
      <c r="D66" s="6"/>
      <c r="E66" s="70"/>
      <c r="F66" s="13"/>
      <c r="G66" s="13"/>
      <c r="H66" s="13"/>
      <c r="I66" s="13"/>
      <c r="J66" s="13"/>
      <c r="K66" s="13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12"/>
      <c r="AJ66" s="1"/>
      <c r="AK66" s="1"/>
      <c r="AL66" s="1"/>
      <c r="AM66" s="1"/>
      <c r="AN66" s="1"/>
    </row>
    <row r="67" spans="1:40" ht="10.2">
      <c r="A67" s="1"/>
      <c r="B67" s="1"/>
      <c r="C67" s="6"/>
      <c r="D67" s="6"/>
      <c r="E67" s="70"/>
      <c r="F67" s="13"/>
      <c r="G67" s="13"/>
      <c r="H67" s="13"/>
      <c r="I67" s="13"/>
      <c r="J67" s="13"/>
      <c r="K67" s="13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12"/>
      <c r="AJ67" s="1"/>
      <c r="AK67" s="1"/>
      <c r="AL67" s="1"/>
      <c r="AM67" s="1"/>
      <c r="AN67" s="1"/>
    </row>
    <row r="68" spans="1:40" ht="10.2">
      <c r="A68" s="1"/>
      <c r="B68" s="1"/>
      <c r="C68" s="6"/>
      <c r="D68" s="6"/>
      <c r="E68" s="70"/>
      <c r="F68" s="13"/>
      <c r="G68" s="13"/>
      <c r="H68" s="13"/>
      <c r="I68" s="13"/>
      <c r="J68" s="13"/>
      <c r="K68" s="13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12"/>
      <c r="AJ68" s="1"/>
      <c r="AK68" s="1"/>
      <c r="AL68" s="1"/>
      <c r="AM68" s="1"/>
      <c r="AN68" s="1"/>
    </row>
    <row r="69" spans="1:40" ht="10.2">
      <c r="A69" s="1"/>
      <c r="B69" s="1"/>
      <c r="C69" s="6"/>
      <c r="D69" s="6"/>
      <c r="E69" s="70"/>
      <c r="F69" s="13"/>
      <c r="G69" s="13"/>
      <c r="H69" s="13"/>
      <c r="I69" s="13"/>
      <c r="J69" s="13"/>
      <c r="K69" s="13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12"/>
      <c r="AJ69" s="1"/>
      <c r="AK69" s="1"/>
      <c r="AL69" s="1"/>
      <c r="AM69" s="1"/>
      <c r="AN69" s="1"/>
    </row>
    <row r="70" spans="1:40" ht="10.2">
      <c r="A70" s="1"/>
      <c r="B70" s="1"/>
      <c r="C70" s="6"/>
      <c r="D70" s="6"/>
      <c r="E70" s="70"/>
      <c r="F70" s="13"/>
      <c r="G70" s="13"/>
      <c r="H70" s="13"/>
      <c r="I70" s="13"/>
      <c r="J70" s="13"/>
      <c r="K70" s="13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12"/>
      <c r="AJ70" s="1"/>
      <c r="AK70" s="1"/>
      <c r="AL70" s="1"/>
      <c r="AM70" s="1"/>
      <c r="AN70" s="1"/>
    </row>
    <row r="71" spans="1:40" ht="10.2">
      <c r="A71" s="1"/>
      <c r="B71" s="1"/>
      <c r="C71" s="6"/>
      <c r="D71" s="6"/>
      <c r="E71" s="70"/>
      <c r="F71" s="13"/>
      <c r="G71" s="13"/>
      <c r="H71" s="13"/>
      <c r="I71" s="13"/>
      <c r="J71" s="13"/>
      <c r="K71" s="13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12"/>
      <c r="AJ71" s="1"/>
      <c r="AK71" s="1"/>
      <c r="AL71" s="1"/>
      <c r="AM71" s="1"/>
      <c r="AN71" s="1"/>
    </row>
    <row r="72" spans="1:40" ht="10.2">
      <c r="A72" s="1"/>
      <c r="B72" s="1"/>
      <c r="C72" s="6"/>
      <c r="D72" s="6"/>
      <c r="E72" s="70"/>
      <c r="F72" s="13"/>
      <c r="G72" s="13"/>
      <c r="H72" s="13"/>
      <c r="I72" s="13"/>
      <c r="J72" s="13"/>
      <c r="K72" s="13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12"/>
      <c r="AJ72" s="1"/>
      <c r="AK72" s="1"/>
      <c r="AL72" s="1"/>
      <c r="AM72" s="1"/>
      <c r="AN72" s="1"/>
    </row>
    <row r="73" spans="1:40" ht="10.2">
      <c r="A73" s="1"/>
      <c r="B73" s="1"/>
      <c r="C73" s="6"/>
      <c r="D73" s="6"/>
      <c r="E73" s="70"/>
      <c r="F73" s="13"/>
      <c r="G73" s="13"/>
      <c r="H73" s="13"/>
      <c r="I73" s="13"/>
      <c r="J73" s="13"/>
      <c r="K73" s="13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12"/>
      <c r="AJ73" s="1"/>
      <c r="AK73" s="1"/>
      <c r="AL73" s="1"/>
      <c r="AM73" s="1"/>
      <c r="AN73" s="1"/>
    </row>
    <row r="74" spans="1:40" ht="10.2">
      <c r="A74" s="1"/>
      <c r="B74" s="1"/>
      <c r="C74" s="6"/>
      <c r="D74" s="6"/>
      <c r="E74" s="70"/>
      <c r="F74" s="13"/>
      <c r="G74" s="13"/>
      <c r="H74" s="13"/>
      <c r="I74" s="13"/>
      <c r="J74" s="13"/>
      <c r="K74" s="13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12"/>
      <c r="AJ74" s="1"/>
      <c r="AK74" s="1"/>
      <c r="AL74" s="1"/>
      <c r="AM74" s="1"/>
      <c r="AN74" s="1"/>
    </row>
    <row r="75" spans="1:40" ht="10.2">
      <c r="A75" s="1"/>
      <c r="B75" s="1"/>
      <c r="C75" s="6"/>
      <c r="D75" s="6"/>
      <c r="E75" s="70"/>
      <c r="F75" s="13"/>
      <c r="G75" s="13"/>
      <c r="H75" s="13"/>
      <c r="I75" s="13"/>
      <c r="J75" s="13"/>
      <c r="K75" s="13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12"/>
      <c r="AJ75" s="1"/>
      <c r="AK75" s="1"/>
      <c r="AL75" s="1"/>
      <c r="AM75" s="1"/>
      <c r="AN75" s="1"/>
    </row>
    <row r="76" spans="1:40" ht="10.2">
      <c r="A76" s="1"/>
      <c r="B76" s="1"/>
      <c r="C76" s="6"/>
      <c r="D76" s="6"/>
      <c r="E76" s="70"/>
      <c r="F76" s="13"/>
      <c r="G76" s="13"/>
      <c r="H76" s="13"/>
      <c r="I76" s="13"/>
      <c r="J76" s="13"/>
      <c r="K76" s="13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12"/>
      <c r="AJ76" s="1"/>
      <c r="AK76" s="1"/>
      <c r="AL76" s="1"/>
      <c r="AM76" s="1"/>
      <c r="AN76" s="1"/>
    </row>
    <row r="77" spans="1:40" ht="10.2">
      <c r="A77" s="1"/>
      <c r="B77" s="1"/>
      <c r="C77" s="6"/>
      <c r="D77" s="6"/>
      <c r="E77" s="70"/>
      <c r="F77" s="13"/>
      <c r="G77" s="13"/>
      <c r="H77" s="13"/>
      <c r="I77" s="13"/>
      <c r="J77" s="13"/>
      <c r="K77" s="13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12"/>
      <c r="AJ77" s="1"/>
      <c r="AK77" s="1"/>
      <c r="AL77" s="1"/>
      <c r="AM77" s="1"/>
      <c r="AN77" s="1"/>
    </row>
    <row r="78" spans="1:40" ht="10.2">
      <c r="A78" s="1"/>
      <c r="B78" s="1"/>
      <c r="C78" s="6"/>
      <c r="D78" s="6"/>
      <c r="E78" s="70"/>
      <c r="F78" s="13"/>
      <c r="G78" s="13"/>
      <c r="H78" s="13"/>
      <c r="I78" s="13"/>
      <c r="J78" s="13"/>
      <c r="K78" s="13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12"/>
      <c r="AJ78" s="1"/>
      <c r="AK78" s="1"/>
      <c r="AL78" s="1"/>
      <c r="AM78" s="1"/>
      <c r="AN78" s="1"/>
    </row>
    <row r="79" spans="1:40" ht="10.2">
      <c r="A79" s="1"/>
      <c r="B79" s="1"/>
      <c r="C79" s="6"/>
      <c r="D79" s="6"/>
      <c r="E79" s="70"/>
      <c r="F79" s="13"/>
      <c r="G79" s="13"/>
      <c r="H79" s="13"/>
      <c r="I79" s="13"/>
      <c r="J79" s="13"/>
      <c r="K79" s="13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12"/>
      <c r="AJ79" s="1"/>
      <c r="AK79" s="1"/>
      <c r="AL79" s="1"/>
      <c r="AM79" s="1"/>
      <c r="AN79" s="1"/>
    </row>
    <row r="80" spans="1:40" ht="10.2">
      <c r="A80" s="1"/>
      <c r="B80" s="1"/>
      <c r="C80" s="6"/>
      <c r="D80" s="6"/>
      <c r="E80" s="70"/>
      <c r="F80" s="13"/>
      <c r="G80" s="13"/>
      <c r="H80" s="13"/>
      <c r="I80" s="13"/>
      <c r="J80" s="13"/>
      <c r="K80" s="13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12"/>
      <c r="AJ80" s="1"/>
      <c r="AK80" s="1"/>
      <c r="AL80" s="1"/>
      <c r="AM80" s="1"/>
      <c r="AN80" s="1"/>
    </row>
    <row r="81" spans="1:40" ht="10.2">
      <c r="A81" s="1"/>
      <c r="B81" s="1"/>
      <c r="C81" s="6"/>
      <c r="D81" s="6"/>
      <c r="E81" s="70"/>
      <c r="F81" s="13"/>
      <c r="G81" s="13"/>
      <c r="H81" s="13"/>
      <c r="I81" s="13"/>
      <c r="J81" s="13"/>
      <c r="K81" s="13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12"/>
      <c r="AJ81" s="1"/>
      <c r="AK81" s="1"/>
      <c r="AL81" s="1"/>
      <c r="AM81" s="1"/>
      <c r="AN81" s="1"/>
    </row>
    <row r="82" spans="1:40" ht="10.2">
      <c r="A82" s="1"/>
      <c r="B82" s="1"/>
      <c r="C82" s="6"/>
      <c r="D82" s="6"/>
      <c r="E82" s="70"/>
      <c r="F82" s="13"/>
      <c r="G82" s="13"/>
      <c r="H82" s="13"/>
      <c r="I82" s="13"/>
      <c r="J82" s="13"/>
      <c r="K82" s="13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12"/>
      <c r="AJ82" s="1"/>
      <c r="AK82" s="1"/>
      <c r="AL82" s="1"/>
      <c r="AM82" s="1"/>
      <c r="AN82" s="1"/>
    </row>
    <row r="83" spans="1:40" ht="10.2">
      <c r="A83" s="1"/>
      <c r="B83" s="1"/>
      <c r="C83" s="6"/>
      <c r="D83" s="6"/>
      <c r="E83" s="70"/>
      <c r="F83" s="13"/>
      <c r="G83" s="13"/>
      <c r="H83" s="13"/>
      <c r="I83" s="13"/>
      <c r="J83" s="13"/>
      <c r="K83" s="13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12"/>
      <c r="AJ83" s="1"/>
      <c r="AK83" s="1"/>
      <c r="AL83" s="1"/>
      <c r="AM83" s="1"/>
      <c r="AN83" s="1"/>
    </row>
    <row r="84" spans="1:40" ht="10.2">
      <c r="A84" s="1"/>
      <c r="B84" s="1"/>
      <c r="C84" s="6"/>
      <c r="D84" s="6"/>
      <c r="E84" s="70"/>
      <c r="F84" s="13"/>
      <c r="G84" s="13"/>
      <c r="H84" s="13"/>
      <c r="I84" s="13"/>
      <c r="J84" s="13"/>
      <c r="K84" s="13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12"/>
      <c r="AJ84" s="1"/>
      <c r="AK84" s="1"/>
      <c r="AL84" s="1"/>
      <c r="AM84" s="1"/>
      <c r="AN84" s="1"/>
    </row>
    <row r="85" spans="1:40" ht="10.2">
      <c r="A85" s="1"/>
      <c r="B85" s="1"/>
      <c r="C85" s="6"/>
      <c r="D85" s="6"/>
      <c r="E85" s="70"/>
      <c r="F85" s="13"/>
      <c r="G85" s="13"/>
      <c r="H85" s="13"/>
      <c r="I85" s="13"/>
      <c r="J85" s="13"/>
      <c r="K85" s="13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12"/>
      <c r="AJ85" s="1"/>
      <c r="AK85" s="1"/>
      <c r="AL85" s="1"/>
      <c r="AM85" s="1"/>
      <c r="AN85" s="1"/>
    </row>
    <row r="86" spans="1:40" ht="10.2">
      <c r="A86" s="1"/>
      <c r="B86" s="1"/>
      <c r="C86" s="6"/>
      <c r="D86" s="6"/>
      <c r="E86" s="70"/>
      <c r="F86" s="13"/>
      <c r="G86" s="13"/>
      <c r="H86" s="13"/>
      <c r="I86" s="13"/>
      <c r="J86" s="13"/>
      <c r="K86" s="13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12"/>
      <c r="AJ86" s="1"/>
      <c r="AK86" s="1"/>
      <c r="AL86" s="1"/>
      <c r="AM86" s="1"/>
      <c r="AN86" s="1"/>
    </row>
    <row r="87" spans="1:40" ht="10.2">
      <c r="A87" s="1"/>
      <c r="B87" s="1"/>
      <c r="C87" s="6"/>
      <c r="D87" s="6"/>
      <c r="E87" s="70"/>
      <c r="F87" s="13"/>
      <c r="G87" s="13"/>
      <c r="H87" s="13"/>
      <c r="I87" s="13"/>
      <c r="J87" s="13"/>
      <c r="K87" s="13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12"/>
      <c r="AJ87" s="1"/>
      <c r="AK87" s="1"/>
      <c r="AL87" s="1"/>
      <c r="AM87" s="1"/>
      <c r="AN87" s="1"/>
    </row>
    <row r="88" spans="1:40" ht="10.2">
      <c r="A88" s="1"/>
      <c r="B88" s="1"/>
      <c r="C88" s="6"/>
      <c r="D88" s="6"/>
      <c r="E88" s="70"/>
      <c r="F88" s="13"/>
      <c r="G88" s="13"/>
      <c r="H88" s="13"/>
      <c r="I88" s="13"/>
      <c r="J88" s="13"/>
      <c r="K88" s="13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12"/>
      <c r="AJ88" s="1"/>
      <c r="AK88" s="1"/>
      <c r="AL88" s="1"/>
      <c r="AM88" s="1"/>
      <c r="AN88" s="1"/>
    </row>
    <row r="89" spans="1:40" ht="10.2">
      <c r="A89" s="1"/>
      <c r="B89" s="1"/>
      <c r="C89" s="6"/>
      <c r="D89" s="6"/>
      <c r="E89" s="70"/>
      <c r="F89" s="13"/>
      <c r="G89" s="13"/>
      <c r="H89" s="13"/>
      <c r="I89" s="13"/>
      <c r="J89" s="13"/>
      <c r="K89" s="13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12"/>
      <c r="AJ89" s="1"/>
      <c r="AK89" s="1"/>
      <c r="AL89" s="1"/>
      <c r="AM89" s="1"/>
      <c r="AN89" s="1"/>
    </row>
    <row r="90" spans="1:40" ht="10.2">
      <c r="A90" s="1"/>
      <c r="B90" s="1"/>
      <c r="C90" s="6"/>
      <c r="D90" s="6"/>
      <c r="E90" s="70"/>
      <c r="F90" s="13"/>
      <c r="G90" s="13"/>
      <c r="H90" s="13"/>
      <c r="I90" s="13"/>
      <c r="J90" s="13"/>
      <c r="K90" s="13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12"/>
      <c r="AJ90" s="1"/>
      <c r="AK90" s="1"/>
      <c r="AL90" s="1"/>
      <c r="AM90" s="1"/>
      <c r="AN90" s="1"/>
    </row>
    <row r="91" spans="1:40" ht="10.2">
      <c r="A91" s="1"/>
      <c r="B91" s="1"/>
      <c r="C91" s="6"/>
      <c r="D91" s="6"/>
      <c r="E91" s="70"/>
      <c r="F91" s="13"/>
      <c r="G91" s="13"/>
      <c r="H91" s="13"/>
      <c r="I91" s="13"/>
      <c r="J91" s="13"/>
      <c r="K91" s="13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12"/>
      <c r="AJ91" s="1"/>
      <c r="AK91" s="1"/>
      <c r="AL91" s="1"/>
      <c r="AM91" s="1"/>
      <c r="AN91" s="1"/>
    </row>
    <row r="92" spans="1:40" ht="10.2">
      <c r="A92" s="1"/>
      <c r="B92" s="1"/>
      <c r="C92" s="6"/>
      <c r="D92" s="6"/>
      <c r="E92" s="70"/>
      <c r="F92" s="13"/>
      <c r="G92" s="13"/>
      <c r="H92" s="13"/>
      <c r="I92" s="13"/>
      <c r="J92" s="13"/>
      <c r="K92" s="13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12"/>
      <c r="AJ92" s="1"/>
      <c r="AK92" s="1"/>
      <c r="AL92" s="1"/>
      <c r="AM92" s="1"/>
      <c r="AN92" s="1"/>
    </row>
    <row r="93" spans="1:40" ht="10.2">
      <c r="A93" s="1"/>
      <c r="B93" s="1"/>
      <c r="C93" s="6"/>
      <c r="D93" s="6"/>
      <c r="E93" s="70"/>
      <c r="F93" s="13"/>
      <c r="G93" s="13"/>
      <c r="H93" s="13"/>
      <c r="I93" s="13"/>
      <c r="J93" s="13"/>
      <c r="K93" s="13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12"/>
      <c r="AJ93" s="1"/>
      <c r="AK93" s="1"/>
      <c r="AL93" s="1"/>
      <c r="AM93" s="1"/>
      <c r="AN93" s="1"/>
    </row>
    <row r="94" spans="1:40" ht="10.2">
      <c r="A94" s="1"/>
      <c r="B94" s="1"/>
      <c r="C94" s="6"/>
      <c r="D94" s="6"/>
      <c r="E94" s="70"/>
      <c r="F94" s="13"/>
      <c r="G94" s="13"/>
      <c r="H94" s="13"/>
      <c r="I94" s="13"/>
      <c r="J94" s="13"/>
      <c r="K94" s="13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12"/>
      <c r="AJ94" s="1"/>
      <c r="AK94" s="1"/>
      <c r="AL94" s="1"/>
      <c r="AM94" s="1"/>
      <c r="AN94" s="1"/>
    </row>
    <row r="95" spans="1:40" ht="10.2">
      <c r="A95" s="1"/>
      <c r="B95" s="1"/>
      <c r="C95" s="6"/>
      <c r="D95" s="6"/>
      <c r="E95" s="70"/>
      <c r="F95" s="13"/>
      <c r="G95" s="13"/>
      <c r="H95" s="13"/>
      <c r="I95" s="13"/>
      <c r="J95" s="13"/>
      <c r="K95" s="13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12"/>
      <c r="AJ95" s="1"/>
      <c r="AK95" s="1"/>
      <c r="AL95" s="1"/>
      <c r="AM95" s="1"/>
      <c r="AN95" s="1"/>
    </row>
    <row r="96" spans="1:40" ht="10.2">
      <c r="A96" s="1"/>
      <c r="B96" s="1"/>
      <c r="C96" s="6"/>
      <c r="D96" s="6"/>
      <c r="E96" s="70"/>
      <c r="F96" s="13"/>
      <c r="G96" s="13"/>
      <c r="H96" s="13"/>
      <c r="I96" s="13"/>
      <c r="J96" s="13"/>
      <c r="K96" s="13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12"/>
      <c r="AJ96" s="1"/>
      <c r="AK96" s="1"/>
      <c r="AL96" s="1"/>
      <c r="AM96" s="1"/>
      <c r="AN96" s="1"/>
    </row>
    <row r="97" spans="1:40" ht="10.2">
      <c r="A97" s="1"/>
      <c r="B97" s="1"/>
      <c r="C97" s="6"/>
      <c r="D97" s="6"/>
      <c r="E97" s="70"/>
      <c r="F97" s="13"/>
      <c r="G97" s="13"/>
      <c r="H97" s="13"/>
      <c r="I97" s="13"/>
      <c r="J97" s="13"/>
      <c r="K97" s="13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12"/>
      <c r="AJ97" s="1"/>
      <c r="AK97" s="1"/>
      <c r="AL97" s="1"/>
      <c r="AM97" s="1"/>
      <c r="AN97" s="1"/>
    </row>
    <row r="98" spans="1:40" ht="10.2">
      <c r="A98" s="1"/>
      <c r="B98" s="1"/>
      <c r="C98" s="6"/>
      <c r="D98" s="6"/>
      <c r="E98" s="70"/>
      <c r="F98" s="13"/>
      <c r="G98" s="13"/>
      <c r="H98" s="13"/>
      <c r="I98" s="13"/>
      <c r="J98" s="13"/>
      <c r="K98" s="13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12"/>
      <c r="AJ98" s="1"/>
      <c r="AK98" s="1"/>
      <c r="AL98" s="1"/>
      <c r="AM98" s="1"/>
      <c r="AN98" s="1"/>
    </row>
    <row r="99" spans="1:40" ht="10.2">
      <c r="A99" s="1"/>
      <c r="B99" s="1"/>
      <c r="C99" s="6"/>
      <c r="D99" s="6"/>
      <c r="E99" s="70"/>
      <c r="F99" s="13"/>
      <c r="G99" s="13"/>
      <c r="H99" s="13"/>
      <c r="I99" s="13"/>
      <c r="J99" s="13"/>
      <c r="K99" s="13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12"/>
      <c r="AJ99" s="1"/>
      <c r="AK99" s="1"/>
      <c r="AL99" s="1"/>
      <c r="AM99" s="1"/>
      <c r="AN99" s="1"/>
    </row>
    <row r="100" spans="1:40" ht="10.2">
      <c r="A100" s="1"/>
      <c r="B100" s="1"/>
      <c r="C100" s="6"/>
      <c r="D100" s="6"/>
      <c r="E100" s="70"/>
      <c r="F100" s="13"/>
      <c r="G100" s="13"/>
      <c r="H100" s="13"/>
      <c r="I100" s="13"/>
      <c r="J100" s="13"/>
      <c r="K100" s="13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12"/>
      <c r="AJ100" s="1"/>
      <c r="AK100" s="1"/>
      <c r="AL100" s="1"/>
      <c r="AM100" s="1"/>
      <c r="AN100" s="1"/>
    </row>
    <row r="101" spans="1:40" ht="10.2">
      <c r="A101" s="1"/>
      <c r="B101" s="1"/>
      <c r="C101" s="6"/>
      <c r="D101" s="6"/>
      <c r="E101" s="70"/>
      <c r="F101" s="13"/>
      <c r="G101" s="13"/>
      <c r="H101" s="13"/>
      <c r="I101" s="13"/>
      <c r="J101" s="13"/>
      <c r="K101" s="13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12"/>
      <c r="AJ101" s="1"/>
      <c r="AK101" s="1"/>
      <c r="AL101" s="1"/>
      <c r="AM101" s="1"/>
      <c r="AN101" s="1"/>
    </row>
    <row r="102" spans="1:40" ht="10.2">
      <c r="A102" s="1"/>
      <c r="B102" s="1"/>
      <c r="C102" s="6"/>
      <c r="D102" s="6"/>
      <c r="E102" s="70"/>
      <c r="F102" s="13"/>
      <c r="G102" s="13"/>
      <c r="H102" s="13"/>
      <c r="I102" s="13"/>
      <c r="J102" s="13"/>
      <c r="K102" s="13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12"/>
      <c r="AJ102" s="1"/>
      <c r="AK102" s="1"/>
      <c r="AL102" s="1"/>
      <c r="AM102" s="1"/>
      <c r="AN102" s="1"/>
    </row>
    <row r="103" spans="1:40" ht="10.2">
      <c r="A103" s="1"/>
      <c r="B103" s="1"/>
      <c r="C103" s="6"/>
      <c r="D103" s="6"/>
      <c r="E103" s="70"/>
      <c r="F103" s="13"/>
      <c r="G103" s="13"/>
      <c r="H103" s="13"/>
      <c r="I103" s="13"/>
      <c r="J103" s="13"/>
      <c r="K103" s="13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12"/>
      <c r="AJ103" s="1"/>
      <c r="AK103" s="1"/>
      <c r="AL103" s="1"/>
      <c r="AM103" s="1"/>
      <c r="AN103" s="1"/>
    </row>
    <row r="104" spans="1:40" ht="10.2">
      <c r="A104" s="1"/>
      <c r="B104" s="1"/>
      <c r="C104" s="6"/>
      <c r="D104" s="6"/>
      <c r="E104" s="70"/>
      <c r="F104" s="13"/>
      <c r="G104" s="13"/>
      <c r="H104" s="13"/>
      <c r="I104" s="13"/>
      <c r="J104" s="13"/>
      <c r="K104" s="13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12"/>
      <c r="AJ104" s="1"/>
      <c r="AK104" s="1"/>
      <c r="AL104" s="1"/>
      <c r="AM104" s="1"/>
      <c r="AN104" s="1"/>
    </row>
    <row r="105" spans="1:40" ht="10.2">
      <c r="A105" s="1"/>
      <c r="B105" s="1"/>
      <c r="C105" s="6"/>
      <c r="D105" s="6"/>
      <c r="E105" s="70"/>
      <c r="F105" s="13"/>
      <c r="G105" s="13"/>
      <c r="H105" s="13"/>
      <c r="I105" s="13"/>
      <c r="J105" s="13"/>
      <c r="K105" s="13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12"/>
      <c r="AJ105" s="1"/>
      <c r="AK105" s="1"/>
      <c r="AL105" s="1"/>
      <c r="AM105" s="1"/>
      <c r="AN105" s="1"/>
    </row>
    <row r="106" spans="1:40" ht="10.2">
      <c r="A106" s="1"/>
      <c r="B106" s="1"/>
      <c r="C106" s="6"/>
      <c r="D106" s="6"/>
      <c r="E106" s="70"/>
      <c r="F106" s="13"/>
      <c r="G106" s="13"/>
      <c r="H106" s="13"/>
      <c r="I106" s="13"/>
      <c r="J106" s="13"/>
      <c r="K106" s="13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12"/>
      <c r="AJ106" s="1"/>
      <c r="AK106" s="1"/>
      <c r="AL106" s="1"/>
      <c r="AM106" s="1"/>
      <c r="AN106" s="1"/>
    </row>
    <row r="107" spans="1:40" ht="10.2">
      <c r="A107" s="1"/>
      <c r="B107" s="1"/>
      <c r="C107" s="6"/>
      <c r="D107" s="6"/>
      <c r="E107" s="70"/>
      <c r="F107" s="13"/>
      <c r="G107" s="13"/>
      <c r="H107" s="13"/>
      <c r="I107" s="13"/>
      <c r="J107" s="13"/>
      <c r="K107" s="13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12"/>
      <c r="AJ107" s="1"/>
      <c r="AK107" s="1"/>
      <c r="AL107" s="1"/>
      <c r="AM107" s="1"/>
      <c r="AN107" s="1"/>
    </row>
  </sheetData>
  <sheetProtection password="A03F" sheet="1" objects="1" scenarios="1"/>
  <mergeCells count="16">
    <mergeCell ref="AJ5:AN5"/>
    <mergeCell ref="I5:I6"/>
    <mergeCell ref="W5:AI5"/>
    <mergeCell ref="F2:G2"/>
    <mergeCell ref="L2:T4"/>
    <mergeCell ref="F3:G3"/>
    <mergeCell ref="G5:G6"/>
    <mergeCell ref="J5:J6"/>
    <mergeCell ref="L5:V5"/>
    <mergeCell ref="K5:K6"/>
    <mergeCell ref="H5:H6"/>
    <mergeCell ref="B5:B6"/>
    <mergeCell ref="C5:C6"/>
    <mergeCell ref="D5:D6"/>
    <mergeCell ref="E5:E6"/>
    <mergeCell ref="F5:F6"/>
  </mergeCells>
  <conditionalFormatting sqref="I7:I8">
    <cfRule type="cellIs" priority="3" dxfId="115" operator="greaterThan">
      <formula>K7</formula>
    </cfRule>
  </conditionalFormatting>
  <conditionalFormatting sqref="G7">
    <cfRule type="expression" priority="1" dxfId="115">
      <formula>H7&gt;J7</formula>
    </cfRule>
  </conditionalFormatting>
  <dataValidations count="3">
    <dataValidation type="custom" operator="greaterThanOrEqual" allowBlank="1" showInputMessage="1" showErrorMessage="1" errorTitle="Nekorektní formát čísla" error="Cena musí obsahovat kladné číslo s maximálně dvěma desetinými místy." sqref="F9:H9">
      <formula1>IF(ISNUMBER(F9),AND(F9=ROUND(F9,2),F9&gt;=0),FALSE)</formula1>
    </dataValidation>
    <dataValidation type="decimal" operator="greaterThan" allowBlank="1" showInputMessage="1" showErrorMessage="1" error="Není povoleno zadat hodnotu 0." sqref="G7:H8">
      <formula1>0</formula1>
    </dataValidation>
    <dataValidation type="custom" allowBlank="1" showInputMessage="1" showErrorMessage="1" errorTitle="Špatně zadaná hodnota" error="Nelze zadat hodnotu obsahující více než 2 desetinná místa." sqref="F7">
      <formula1>IF(F7=INT(F7),0,LEN(F7)-FIND(",",F7,1))&lt;=2</formula1>
    </dataValidation>
  </dataValidations>
  <pageMargins left="0.7" right="0.7" top="0.787401575" bottom="0.787401575" header="0.3" footer="0.3"/>
  <pageSetup orientation="portrait" paperSize="9" r:id="rId3"/>
  <drawing r:id="rId2"/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CF97CD55-67E3-4398-98D5-7B0BA9A8D6D8}">
  <dimension ref="A1:U128"/>
  <sheetViews>
    <sheetView zoomScale="70" zoomScaleNormal="70" workbookViewId="0" topLeftCell="A1">
      <selection pane="topLeft" activeCell="A1" sqref="A1"/>
    </sheetView>
  </sheetViews>
  <sheetFormatPr defaultColWidth="9.11428571428571" defaultRowHeight="12.6"/>
  <cols>
    <col min="1" max="1" width="1.42857142857143" style="43" customWidth="1"/>
    <col min="2" max="2" width="24.8571428571429" style="43" customWidth="1"/>
    <col min="3" max="3" width="64" style="43" customWidth="1"/>
    <col min="4" max="4" width="21.4285714285714" style="43" customWidth="1"/>
    <col min="5" max="5" width="13.4285714285714" style="43" customWidth="1"/>
    <col min="6" max="6" width="20.1428571428571" style="44" customWidth="1"/>
    <col min="7" max="7" width="53.7142857142857" style="44" customWidth="1"/>
    <col min="8" max="9" width="29.1428571428571" style="44" customWidth="1"/>
    <col min="10" max="10" width="11.4285714285714" style="43" customWidth="1"/>
    <col min="11" max="11" width="16.8571428571429" style="43" customWidth="1"/>
    <col min="12" max="12" width="12.7142857142857" style="43" customWidth="1"/>
    <col min="13" max="13" width="2.85714285714286" style="43" customWidth="1"/>
    <col min="14" max="14" width="9.14285714285714" style="43"/>
    <col min="15" max="15" width="2.85714285714286" style="43" customWidth="1"/>
    <col min="16" max="17" width="14.8571428571429" style="43" customWidth="1"/>
    <col min="18" max="18" width="12" style="43" bestFit="1" customWidth="1"/>
    <col min="19" max="20" width="9.14285714285714" style="43"/>
    <col min="21" max="21" width="9.14285714285714" style="45"/>
    <col min="22" max="16384" width="9.14285714285714" style="43"/>
  </cols>
  <sheetData>
    <row r="1" spans="1:21" ht="6.75" customHeight="1">
      <c r="A1" s="43"/>
      <c r="B1" s="43"/>
      <c r="C1" s="43"/>
      <c r="D1" s="43"/>
      <c r="E1" s="43"/>
      <c r="F1" s="44"/>
      <c r="G1" s="44"/>
      <c r="H1" s="44"/>
      <c r="I1" s="44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5"/>
    </row>
    <row r="2" spans="1:21" ht="78.75" customHeight="1" thickBot="1">
      <c r="A2" s="43"/>
      <c r="B2" s="244" t="s">
        <v>364</v>
      </c>
      <c r="C2" s="245"/>
      <c r="D2" s="245"/>
      <c r="E2" s="245"/>
      <c r="F2" s="245"/>
      <c r="G2" s="245"/>
      <c r="H2" s="245"/>
      <c r="I2" s="131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5"/>
    </row>
    <row r="3" spans="1:21" s="46" customFormat="1" ht="52.5" customHeight="1" thickBot="1">
      <c r="A3" s="46"/>
      <c r="B3" s="132" t="s">
        <v>300</v>
      </c>
      <c r="C3" s="47" t="s">
        <v>356</v>
      </c>
      <c r="D3" s="246" t="s">
        <v>36</v>
      </c>
      <c r="E3" s="246"/>
      <c r="F3" s="247"/>
      <c r="G3" s="247"/>
      <c r="H3" s="48" t="s">
        <v>301</v>
      </c>
      <c r="I3" s="48"/>
      <c r="J3" s="49"/>
      <c r="K3" s="46"/>
      <c r="L3" s="46"/>
      <c r="M3" s="46"/>
      <c r="N3" s="46"/>
      <c r="O3" s="46"/>
      <c r="P3" s="46"/>
      <c r="Q3" s="46"/>
      <c r="R3" s="46"/>
      <c r="S3" s="46"/>
      <c r="T3" s="46"/>
      <c r="U3" s="50"/>
    </row>
    <row r="4" spans="1:21" s="46" customFormat="1" ht="30" customHeight="1" thickBot="1">
      <c r="A4" s="46"/>
      <c r="B4" s="132" t="s">
        <v>302</v>
      </c>
      <c r="C4" s="47">
        <f>Poptávka!D3</f>
        <v>90075</v>
      </c>
      <c r="D4" s="51"/>
      <c r="E4" s="133"/>
      <c r="F4" s="248"/>
      <c r="G4" s="248"/>
      <c r="H4" s="52">
        <f>Q16</f>
        <v>0</v>
      </c>
      <c r="I4" s="48"/>
      <c r="J4" s="49"/>
      <c r="K4" s="46"/>
      <c r="L4" s="46"/>
      <c r="M4" s="46"/>
      <c r="N4" s="46"/>
      <c r="O4" s="46"/>
      <c r="P4" s="46"/>
      <c r="Q4" s="46"/>
      <c r="R4" s="46"/>
      <c r="S4" s="46"/>
      <c r="T4" s="46"/>
      <c r="U4" s="50"/>
    </row>
    <row r="5" spans="1:21" s="46" customFormat="1" ht="30" customHeight="1" thickBot="1">
      <c r="A5" s="46"/>
      <c r="B5" s="46"/>
      <c r="C5" s="53"/>
      <c r="D5" s="134" t="s">
        <v>303</v>
      </c>
      <c r="E5" s="134" t="s">
        <v>40</v>
      </c>
      <c r="F5" s="46"/>
      <c r="G5" s="46"/>
      <c r="H5" s="46"/>
      <c r="I5" s="46"/>
      <c r="J5" s="49"/>
      <c r="K5" s="46"/>
      <c r="L5" s="46"/>
      <c r="M5" s="46"/>
      <c r="N5" s="46"/>
      <c r="O5" s="46"/>
      <c r="P5" s="46"/>
      <c r="Q5" s="46"/>
      <c r="R5" s="46"/>
      <c r="S5" s="46"/>
      <c r="T5" s="46"/>
      <c r="U5" s="50"/>
    </row>
    <row r="6" spans="1:21" s="46" customFormat="1" ht="45" customHeight="1" thickBot="1">
      <c r="A6" s="46"/>
      <c r="B6" s="249" t="s">
        <v>30</v>
      </c>
      <c r="C6" s="250"/>
      <c r="D6" s="251"/>
      <c r="E6" s="135"/>
      <c r="F6" s="252" t="s">
        <v>304</v>
      </c>
      <c r="G6" s="253"/>
      <c r="H6" s="253"/>
      <c r="I6" s="254"/>
      <c r="J6" s="136"/>
      <c r="K6" s="46"/>
      <c r="L6" s="46"/>
      <c r="M6" s="46"/>
      <c r="N6" s="46"/>
      <c r="O6" s="46"/>
      <c r="P6" s="46"/>
      <c r="Q6" s="46"/>
      <c r="R6" s="46"/>
      <c r="S6" s="46"/>
      <c r="T6" s="46"/>
      <c r="U6" s="50"/>
    </row>
    <row r="7" spans="1:21" s="46" customFormat="1" ht="67.5" customHeight="1" thickBot="1">
      <c r="A7" s="46"/>
      <c r="B7" s="54" t="s">
        <v>305</v>
      </c>
      <c r="C7" s="54" t="s">
        <v>306</v>
      </c>
      <c r="D7" s="54" t="s">
        <v>307</v>
      </c>
      <c r="E7" s="46"/>
      <c r="F7" s="55" t="s">
        <v>308</v>
      </c>
      <c r="G7" s="54" t="s">
        <v>306</v>
      </c>
      <c r="H7" s="55" t="s">
        <v>358</v>
      </c>
      <c r="I7" s="54" t="s">
        <v>359</v>
      </c>
      <c r="J7" s="137"/>
      <c r="K7" s="56" t="s">
        <v>304</v>
      </c>
      <c r="L7" s="57" t="s">
        <v>309</v>
      </c>
      <c r="M7" s="138"/>
      <c r="N7" s="58" t="s">
        <v>54</v>
      </c>
      <c r="O7" s="24"/>
      <c r="P7" s="57" t="s">
        <v>360</v>
      </c>
      <c r="Q7" s="59" t="s">
        <v>310</v>
      </c>
      <c r="R7" s="46"/>
      <c r="S7" s="46"/>
      <c r="T7" s="46"/>
      <c r="U7" s="50"/>
    </row>
    <row r="8" spans="1:21" ht="135.75" customHeight="1" thickTop="1" thickBot="1">
      <c r="A8" s="43"/>
      <c r="B8" s="127" t="s">
        <v>354</v>
      </c>
      <c r="C8" s="65" t="s">
        <v>351</v>
      </c>
      <c r="D8" s="128"/>
      <c r="E8" s="43"/>
      <c r="F8" s="61" t="s">
        <v>341</v>
      </c>
      <c r="G8" s="60" t="s">
        <v>342</v>
      </c>
      <c r="H8" s="62"/>
      <c r="I8" s="139">
        <v>0.75</v>
      </c>
      <c r="J8" s="140"/>
      <c r="K8" s="141" t="str">
        <f>Tabulka138[[#This Row],[Sloupec1]]</f>
        <v>místní a meziměstské</v>
      </c>
      <c r="L8" s="142">
        <f>+H8*D$8</f>
        <v>0</v>
      </c>
      <c r="M8" s="143"/>
      <c r="N8" s="144">
        <v>0.65000000000000002</v>
      </c>
      <c r="O8" s="145"/>
      <c r="P8" s="142">
        <f>+L8*$N8</f>
        <v>0</v>
      </c>
      <c r="Q8" s="146">
        <f>SUM(P8:P8)</f>
        <v>0</v>
      </c>
      <c r="R8" s="147"/>
      <c r="S8" s="43"/>
      <c r="T8" s="43"/>
      <c r="U8" s="45"/>
    </row>
    <row r="9" spans="1:21" ht="125.4" customHeight="1" thickBot="1">
      <c r="A9" s="43"/>
      <c r="B9" s="129" t="s">
        <v>355</v>
      </c>
      <c r="C9" s="148"/>
      <c r="D9" s="149"/>
      <c r="E9" s="43"/>
      <c r="F9" s="64" t="s">
        <v>311</v>
      </c>
      <c r="G9" s="63" t="s">
        <v>312</v>
      </c>
      <c r="H9" s="62"/>
      <c r="I9" s="150">
        <v>0.75</v>
      </c>
      <c r="J9" s="140"/>
      <c r="K9" s="151" t="str">
        <f>Tabulka138[[#This Row],[Sloupec1]]</f>
        <v>neveřejné negeografické sítě</v>
      </c>
      <c r="L9" s="152">
        <f>+H9*D$8</f>
        <v>0</v>
      </c>
      <c r="M9" s="143"/>
      <c r="N9" s="153">
        <v>0.080000000000000002</v>
      </c>
      <c r="O9" s="145"/>
      <c r="P9" s="152">
        <f>+L9*$N9</f>
        <v>0</v>
      </c>
      <c r="Q9" s="154">
        <f>SUM(P9:P9)</f>
        <v>0</v>
      </c>
      <c r="R9" s="147"/>
      <c r="S9" s="43"/>
      <c r="T9" s="43"/>
      <c r="U9" s="45"/>
    </row>
    <row r="10" spans="1:21" ht="133.5" customHeight="1">
      <c r="A10" s="43"/>
      <c r="B10" s="155"/>
      <c r="C10" s="156"/>
      <c r="D10" s="156"/>
      <c r="E10" s="43"/>
      <c r="F10" s="64" t="s">
        <v>313</v>
      </c>
      <c r="G10" s="63" t="s">
        <v>314</v>
      </c>
      <c r="H10" s="62"/>
      <c r="I10" s="139">
        <v>2.0800000000000001</v>
      </c>
      <c r="J10" s="140"/>
      <c r="K10" s="151" t="str">
        <f>Tabulka138[[#This Row],[Sloupec1]]</f>
        <v>mobilní v ČR</v>
      </c>
      <c r="L10" s="152">
        <f>+H10*D$8</f>
        <v>0</v>
      </c>
      <c r="M10" s="143"/>
      <c r="N10" s="153">
        <v>0.20000000000000001</v>
      </c>
      <c r="O10" s="145"/>
      <c r="P10" s="152">
        <f>+L10*$N10</f>
        <v>0</v>
      </c>
      <c r="Q10" s="154">
        <f>SUM(P10:P10)</f>
        <v>0</v>
      </c>
      <c r="R10" s="147"/>
      <c r="S10" s="43"/>
      <c r="T10" s="43"/>
      <c r="U10" s="45"/>
    </row>
    <row r="11" spans="1:21" ht="140.25" customHeight="1">
      <c r="A11" s="43"/>
      <c r="B11" s="43"/>
      <c r="C11" s="43"/>
      <c r="D11" s="43"/>
      <c r="E11" s="43"/>
      <c r="F11" s="64" t="s">
        <v>315</v>
      </c>
      <c r="G11" s="63" t="s">
        <v>316</v>
      </c>
      <c r="H11" s="62"/>
      <c r="I11" s="150">
        <v>0.73999999999999999</v>
      </c>
      <c r="J11" s="140"/>
      <c r="K11" s="151" t="str">
        <f>Tabulka138[[#This Row],[Sloupec1]]</f>
        <v>vytáčené připojení k internetu</v>
      </c>
      <c r="L11" s="152">
        <f>+H11*D$8</f>
        <v>0</v>
      </c>
      <c r="M11" s="143"/>
      <c r="N11" s="153">
        <v>0.01</v>
      </c>
      <c r="O11" s="145"/>
      <c r="P11" s="152">
        <f>+L11*$N11</f>
        <v>0</v>
      </c>
      <c r="Q11" s="154">
        <f>SUM(P11:P11)</f>
        <v>0</v>
      </c>
      <c r="R11" s="147"/>
      <c r="S11" s="43"/>
      <c r="T11" s="43"/>
      <c r="U11" s="45"/>
    </row>
    <row r="12" spans="1:21" ht="132" customHeight="1" thickBot="1">
      <c r="A12" s="43"/>
      <c r="B12" s="140"/>
      <c r="C12" s="157"/>
      <c r="D12" s="157"/>
      <c r="E12" s="43"/>
      <c r="F12" s="66" t="s">
        <v>317</v>
      </c>
      <c r="G12" s="78" t="s">
        <v>318</v>
      </c>
      <c r="H12" s="62"/>
      <c r="I12" s="139">
        <v>0.73999999999999999</v>
      </c>
      <c r="J12" s="140"/>
      <c r="K12" s="151" t="str">
        <f>Tabulka138[[#This Row],[Sloupec1]]</f>
        <v>hlasová VPN zákazníka</v>
      </c>
      <c r="L12" s="152">
        <f>+H12*D$8</f>
        <v>0</v>
      </c>
      <c r="M12" s="143"/>
      <c r="N12" s="153">
        <v>0.029999999999999999</v>
      </c>
      <c r="O12" s="145"/>
      <c r="P12" s="152">
        <f>+L12*$N12</f>
        <v>0</v>
      </c>
      <c r="Q12" s="154">
        <f>SUM(P12:P12)</f>
        <v>0</v>
      </c>
      <c r="R12" s="147"/>
      <c r="S12" s="43"/>
      <c r="T12" s="43"/>
      <c r="U12" s="45"/>
    </row>
    <row r="13" spans="1:21" ht="120" customHeight="1" thickBot="1">
      <c r="A13" s="43"/>
      <c r="B13" s="140"/>
      <c r="C13" s="157"/>
      <c r="D13" s="157"/>
      <c r="E13" s="43"/>
      <c r="F13" s="66" t="s">
        <v>343</v>
      </c>
      <c r="G13" s="78" t="s">
        <v>344</v>
      </c>
      <c r="H13" s="62"/>
      <c r="I13" s="158">
        <v>0.97999999999999998</v>
      </c>
      <c r="J13" s="140"/>
      <c r="K13" s="151" t="str">
        <f>Tabulka138[[#This Row],[Sloupec1]]</f>
        <v>volání se sdílenými náklady</v>
      </c>
      <c r="L13" s="152">
        <f>+H13*D$8</f>
        <v>0</v>
      </c>
      <c r="M13" s="143"/>
      <c r="N13" s="153">
        <v>0.0050000000000000001</v>
      </c>
      <c r="O13" s="145"/>
      <c r="P13" s="152">
        <f>+L13*$N13</f>
        <v>0</v>
      </c>
      <c r="Q13" s="154">
        <f>SUM(P13:P13)</f>
        <v>0</v>
      </c>
      <c r="R13" s="147"/>
      <c r="S13" s="43"/>
      <c r="T13" s="43"/>
      <c r="U13" s="45"/>
    </row>
    <row r="14" spans="1:21" ht="120" customHeight="1">
      <c r="A14" s="43"/>
      <c r="B14" s="140"/>
      <c r="C14" s="157"/>
      <c r="D14" s="157"/>
      <c r="E14" s="43"/>
      <c r="F14" s="79" t="s">
        <v>345</v>
      </c>
      <c r="G14" s="80" t="s">
        <v>346</v>
      </c>
      <c r="H14" s="62"/>
      <c r="I14" s="159">
        <v>1.1599999999999999</v>
      </c>
      <c r="J14" s="140"/>
      <c r="K14" s="151" t="str">
        <f>Tabulka138[[#This Row],[Sloupec1]]</f>
        <v>volání na univerzální přístupové číslo</v>
      </c>
      <c r="L14" s="152">
        <f>+H14*D$8</f>
        <v>0</v>
      </c>
      <c r="M14" s="143"/>
      <c r="N14" s="153">
        <v>0.0050000000000000001</v>
      </c>
      <c r="O14" s="145"/>
      <c r="P14" s="152">
        <f>+L14*$N14</f>
        <v>0</v>
      </c>
      <c r="Q14" s="154">
        <f>SUM(P14:P14)</f>
        <v>0</v>
      </c>
      <c r="R14" s="147"/>
      <c r="S14" s="43"/>
      <c r="T14" s="43"/>
      <c r="U14" s="45"/>
    </row>
    <row r="15" spans="1:21" ht="120" customHeight="1" thickBot="1">
      <c r="A15" s="43"/>
      <c r="B15" s="140"/>
      <c r="C15" s="157"/>
      <c r="D15" s="157"/>
      <c r="E15" s="43"/>
      <c r="F15" s="140"/>
      <c r="G15" s="140"/>
      <c r="H15" s="160"/>
      <c r="I15" s="160"/>
      <c r="J15" s="140"/>
      <c r="K15" s="161" t="s">
        <v>319</v>
      </c>
      <c r="L15" s="162">
        <f>SUM('Mezinárodní hovorné'!I8:J8)*D8</f>
        <v>0</v>
      </c>
      <c r="M15" s="143"/>
      <c r="N15" s="144">
        <v>0.02</v>
      </c>
      <c r="O15" s="145"/>
      <c r="P15" s="163">
        <f>+L15*$N15</f>
        <v>0</v>
      </c>
      <c r="Q15" s="164">
        <f>SUM(P15:P15)</f>
        <v>0</v>
      </c>
      <c r="R15" s="165" t="s">
        <v>49</v>
      </c>
      <c r="S15" s="43"/>
      <c r="T15" s="43"/>
      <c r="U15" s="45"/>
    </row>
    <row r="16" spans="1:21" ht="18.75" customHeight="1" thickTop="1" thickBot="1">
      <c r="A16" s="43"/>
      <c r="B16" s="140"/>
      <c r="C16" s="43"/>
      <c r="D16" s="43"/>
      <c r="E16" s="43"/>
      <c r="F16" s="140"/>
      <c r="G16" s="140"/>
      <c r="H16" s="160"/>
      <c r="I16" s="160"/>
      <c r="J16" s="140"/>
      <c r="K16" s="147"/>
      <c r="L16" s="166"/>
      <c r="M16" s="167" t="s">
        <v>49</v>
      </c>
      <c r="N16" s="168">
        <f>SUM(N8:N15)</f>
        <v>1</v>
      </c>
      <c r="O16" s="145"/>
      <c r="P16" s="169">
        <f>SUM(P8:P15)</f>
        <v>0</v>
      </c>
      <c r="Q16" s="170">
        <f>SUM(Q8:Q15)</f>
        <v>0</v>
      </c>
      <c r="R16" s="171">
        <f>SUM(P16:P16)</f>
        <v>0</v>
      </c>
      <c r="S16" s="43"/>
      <c r="T16" s="43"/>
      <c r="U16" s="45"/>
    </row>
    <row r="17" spans="1:21" ht="14.4">
      <c r="A17" s="43"/>
      <c r="B17" s="140"/>
      <c r="C17" s="43"/>
      <c r="D17" s="43"/>
      <c r="E17" s="43"/>
      <c r="F17" s="140"/>
      <c r="G17" s="140"/>
      <c r="H17" s="160"/>
      <c r="I17" s="160"/>
      <c r="J17" s="140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5"/>
    </row>
    <row r="18" spans="1:21" ht="14.4">
      <c r="A18" s="43"/>
      <c r="B18" s="140"/>
      <c r="C18" s="43"/>
      <c r="D18" s="43"/>
      <c r="E18" s="43"/>
      <c r="F18" s="140"/>
      <c r="G18" s="140"/>
      <c r="H18" s="160"/>
      <c r="I18" s="160"/>
      <c r="J18" s="140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</row>
    <row r="19" spans="1:21" ht="14.4">
      <c r="A19" s="43"/>
      <c r="B19" s="140"/>
      <c r="C19" s="43"/>
      <c r="D19" s="43"/>
      <c r="E19" s="43"/>
      <c r="F19" s="140"/>
      <c r="G19" s="140"/>
      <c r="H19" s="160"/>
      <c r="I19" s="160"/>
      <c r="J19" s="140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</row>
    <row r="20" spans="1:21" ht="14.4">
      <c r="A20" s="43"/>
      <c r="B20" s="140"/>
      <c r="C20" s="43"/>
      <c r="D20" s="43"/>
      <c r="E20" s="43"/>
      <c r="F20" s="140"/>
      <c r="G20" s="140"/>
      <c r="H20" s="160"/>
      <c r="I20" s="160"/>
      <c r="J20" s="140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</row>
    <row r="21" spans="1:21" ht="14.4">
      <c r="A21" s="43"/>
      <c r="B21" s="140"/>
      <c r="C21" s="43"/>
      <c r="D21" s="43"/>
      <c r="E21" s="43"/>
      <c r="F21" s="140"/>
      <c r="G21" s="140"/>
      <c r="H21" s="160"/>
      <c r="I21" s="160"/>
      <c r="J21" s="140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</row>
    <row r="22" spans="1:21" ht="14.4">
      <c r="A22" s="43"/>
      <c r="B22" s="140"/>
      <c r="C22" s="43"/>
      <c r="D22" s="43"/>
      <c r="E22" s="43"/>
      <c r="F22" s="140"/>
      <c r="G22" s="140"/>
      <c r="H22" s="160"/>
      <c r="I22" s="160"/>
      <c r="J22" s="140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</row>
    <row r="23" spans="1:21" ht="14.4">
      <c r="A23" s="43"/>
      <c r="B23" s="140"/>
      <c r="C23" s="43"/>
      <c r="D23" s="43"/>
      <c r="E23" s="43"/>
      <c r="F23" s="140"/>
      <c r="G23" s="140"/>
      <c r="H23" s="160"/>
      <c r="I23" s="160"/>
      <c r="J23" s="140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</row>
    <row r="24" spans="1:21" ht="14.4">
      <c r="A24" s="43"/>
      <c r="B24" s="140"/>
      <c r="C24" s="43"/>
      <c r="D24" s="43"/>
      <c r="E24" s="43"/>
      <c r="F24" s="140"/>
      <c r="G24" s="140"/>
      <c r="H24" s="160"/>
      <c r="I24" s="160"/>
      <c r="J24" s="140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</row>
    <row r="25" spans="1:21" ht="14.4">
      <c r="A25" s="43"/>
      <c r="B25" s="140"/>
      <c r="C25" s="43"/>
      <c r="D25" s="43"/>
      <c r="E25" s="43"/>
      <c r="F25" s="140"/>
      <c r="G25" s="140"/>
      <c r="H25" s="160"/>
      <c r="I25" s="160"/>
      <c r="J25" s="140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</row>
    <row r="26" spans="1:21" ht="14.4">
      <c r="A26" s="43"/>
      <c r="B26" s="140"/>
      <c r="C26" s="43"/>
      <c r="D26" s="43"/>
      <c r="E26" s="43"/>
      <c r="F26" s="140"/>
      <c r="G26" s="140"/>
      <c r="H26" s="160"/>
      <c r="I26" s="160"/>
      <c r="J26" s="140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</row>
    <row r="27" spans="1:21" ht="14.4">
      <c r="A27" s="43"/>
      <c r="B27" s="140"/>
      <c r="C27" s="43"/>
      <c r="D27" s="43"/>
      <c r="E27" s="43"/>
      <c r="F27" s="140"/>
      <c r="G27" s="140"/>
      <c r="H27" s="160"/>
      <c r="I27" s="160"/>
      <c r="J27" s="140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</row>
    <row r="28" spans="1:21" ht="14.4">
      <c r="A28" s="43"/>
      <c r="B28" s="140"/>
      <c r="C28" s="43"/>
      <c r="D28" s="43"/>
      <c r="E28" s="43"/>
      <c r="F28" s="140"/>
      <c r="G28" s="140"/>
      <c r="H28" s="160"/>
      <c r="I28" s="160"/>
      <c r="J28" s="140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</row>
    <row r="29" spans="1:21" ht="14.4">
      <c r="A29" s="43"/>
      <c r="B29" s="140"/>
      <c r="C29" s="43"/>
      <c r="D29" s="43"/>
      <c r="E29" s="43"/>
      <c r="F29" s="140"/>
      <c r="G29" s="140"/>
      <c r="H29" s="160"/>
      <c r="I29" s="160"/>
      <c r="J29" s="140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</row>
    <row r="30" spans="1:21" ht="14.4">
      <c r="A30" s="43"/>
      <c r="B30" s="140"/>
      <c r="C30" s="43"/>
      <c r="D30" s="43"/>
      <c r="E30" s="43"/>
      <c r="F30" s="140"/>
      <c r="G30" s="140"/>
      <c r="H30" s="160"/>
      <c r="I30" s="160"/>
      <c r="J30" s="140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</row>
    <row r="31" spans="1:21" ht="14.4">
      <c r="A31" s="43"/>
      <c r="B31" s="140"/>
      <c r="C31" s="43"/>
      <c r="D31" s="43"/>
      <c r="E31" s="43"/>
      <c r="F31" s="140"/>
      <c r="G31" s="140"/>
      <c r="H31" s="160"/>
      <c r="I31" s="160"/>
      <c r="J31" s="140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</row>
    <row r="32" spans="1:21" ht="14.4">
      <c r="A32" s="43"/>
      <c r="B32" s="140"/>
      <c r="C32" s="43"/>
      <c r="D32" s="43"/>
      <c r="E32" s="43"/>
      <c r="F32" s="140"/>
      <c r="G32" s="140"/>
      <c r="H32" s="160"/>
      <c r="I32" s="160"/>
      <c r="J32" s="140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</row>
    <row r="33" spans="1:21" ht="14.4">
      <c r="A33" s="43"/>
      <c r="B33" s="140"/>
      <c r="C33" s="43"/>
      <c r="D33" s="43"/>
      <c r="E33" s="43"/>
      <c r="F33" s="140"/>
      <c r="G33" s="140"/>
      <c r="H33" s="160"/>
      <c r="I33" s="160"/>
      <c r="J33" s="140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</row>
    <row r="34" spans="1:21" ht="14.4">
      <c r="A34" s="43"/>
      <c r="B34" s="140"/>
      <c r="C34" s="43"/>
      <c r="D34" s="43"/>
      <c r="E34" s="43"/>
      <c r="F34" s="140"/>
      <c r="G34" s="140"/>
      <c r="H34" s="160"/>
      <c r="I34" s="160"/>
      <c r="J34" s="140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</row>
    <row r="35" spans="1:21" ht="14.4">
      <c r="A35" s="43"/>
      <c r="B35" s="140"/>
      <c r="C35" s="43"/>
      <c r="D35" s="43"/>
      <c r="E35" s="43"/>
      <c r="F35" s="140"/>
      <c r="G35" s="140"/>
      <c r="H35" s="160"/>
      <c r="I35" s="160"/>
      <c r="J35" s="140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</row>
    <row r="36" spans="1:21" ht="14.4">
      <c r="A36" s="43"/>
      <c r="B36" s="140"/>
      <c r="C36" s="43"/>
      <c r="D36" s="43"/>
      <c r="E36" s="43"/>
      <c r="F36" s="140"/>
      <c r="G36" s="140"/>
      <c r="H36" s="160"/>
      <c r="I36" s="160"/>
      <c r="J36" s="140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</row>
    <row r="37" spans="1:21" ht="14.4">
      <c r="A37" s="43"/>
      <c r="B37" s="140"/>
      <c r="C37" s="43"/>
      <c r="D37" s="43"/>
      <c r="E37" s="43"/>
      <c r="F37" s="140"/>
      <c r="G37" s="140"/>
      <c r="H37" s="160"/>
      <c r="I37" s="160"/>
      <c r="J37" s="140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</row>
    <row r="38" spans="1:21" ht="14.4">
      <c r="A38" s="43"/>
      <c r="B38" s="140"/>
      <c r="C38" s="43"/>
      <c r="D38" s="43"/>
      <c r="E38" s="43"/>
      <c r="F38" s="140"/>
      <c r="G38" s="140"/>
      <c r="H38" s="160"/>
      <c r="I38" s="160"/>
      <c r="J38" s="140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</row>
    <row r="39" spans="1:21" ht="14.4">
      <c r="A39" s="43"/>
      <c r="B39" s="140"/>
      <c r="C39" s="43"/>
      <c r="D39" s="43"/>
      <c r="E39" s="43"/>
      <c r="F39" s="140"/>
      <c r="G39" s="140"/>
      <c r="H39" s="160"/>
      <c r="I39" s="160"/>
      <c r="J39" s="140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</row>
    <row r="40" spans="1:21" ht="14.4">
      <c r="A40" s="43"/>
      <c r="B40" s="140"/>
      <c r="C40" s="43"/>
      <c r="D40" s="43"/>
      <c r="E40" s="43"/>
      <c r="F40" s="140"/>
      <c r="G40" s="140"/>
      <c r="H40" s="160"/>
      <c r="I40" s="160"/>
      <c r="J40" s="140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</row>
    <row r="41" spans="1:21" ht="14.4">
      <c r="A41" s="43"/>
      <c r="B41" s="140"/>
      <c r="C41" s="43"/>
      <c r="D41" s="43"/>
      <c r="E41" s="43"/>
      <c r="F41" s="140"/>
      <c r="G41" s="140"/>
      <c r="H41" s="160"/>
      <c r="I41" s="160"/>
      <c r="J41" s="140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</row>
    <row r="42" spans="1:21" ht="14.4">
      <c r="A42" s="43"/>
      <c r="B42" s="140"/>
      <c r="C42" s="43"/>
      <c r="D42" s="43"/>
      <c r="E42" s="43"/>
      <c r="F42" s="140"/>
      <c r="G42" s="140"/>
      <c r="H42" s="160"/>
      <c r="I42" s="160"/>
      <c r="J42" s="140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</row>
    <row r="43" spans="1:21" ht="14.4">
      <c r="A43" s="43"/>
      <c r="B43" s="140"/>
      <c r="C43" s="43"/>
      <c r="D43" s="43"/>
      <c r="E43" s="43"/>
      <c r="F43" s="140"/>
      <c r="G43" s="140"/>
      <c r="H43" s="160"/>
      <c r="I43" s="160"/>
      <c r="J43" s="140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</row>
    <row r="44" spans="1:21" ht="14.4">
      <c r="A44" s="43"/>
      <c r="B44" s="140"/>
      <c r="C44" s="43"/>
      <c r="D44" s="43"/>
      <c r="E44" s="43"/>
      <c r="F44" s="140"/>
      <c r="G44" s="140"/>
      <c r="H44" s="160"/>
      <c r="I44" s="160"/>
      <c r="J44" s="140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</row>
    <row r="45" spans="1:21" ht="14.4">
      <c r="A45" s="43"/>
      <c r="B45" s="140"/>
      <c r="C45" s="43"/>
      <c r="D45" s="43"/>
      <c r="E45" s="43"/>
      <c r="F45" s="140"/>
      <c r="G45" s="140"/>
      <c r="H45" s="160"/>
      <c r="I45" s="160"/>
      <c r="J45" s="140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</row>
    <row r="46" spans="1:21" ht="14.4">
      <c r="A46" s="43"/>
      <c r="B46" s="140"/>
      <c r="C46" s="43"/>
      <c r="D46" s="43"/>
      <c r="E46" s="43"/>
      <c r="F46" s="140"/>
      <c r="G46" s="140"/>
      <c r="H46" s="160"/>
      <c r="I46" s="160"/>
      <c r="J46" s="140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</row>
    <row r="47" spans="1:21" ht="14.4">
      <c r="A47" s="43"/>
      <c r="B47" s="140"/>
      <c r="C47" s="43"/>
      <c r="D47" s="43"/>
      <c r="E47" s="43"/>
      <c r="F47" s="140"/>
      <c r="G47" s="140"/>
      <c r="H47" s="160"/>
      <c r="I47" s="160"/>
      <c r="J47" s="140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</row>
    <row r="48" spans="1:21" ht="14.4">
      <c r="A48" s="43"/>
      <c r="B48" s="140"/>
      <c r="C48" s="43"/>
      <c r="D48" s="43"/>
      <c r="E48" s="43"/>
      <c r="F48" s="140"/>
      <c r="G48" s="140"/>
      <c r="H48" s="160"/>
      <c r="I48" s="160"/>
      <c r="J48" s="140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</row>
    <row r="49" spans="1:21" ht="14.4">
      <c r="A49" s="43"/>
      <c r="B49" s="140"/>
      <c r="C49" s="43"/>
      <c r="D49" s="43"/>
      <c r="E49" s="43"/>
      <c r="F49" s="140"/>
      <c r="G49" s="140"/>
      <c r="H49" s="160"/>
      <c r="I49" s="160"/>
      <c r="J49" s="140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</row>
    <row r="50" spans="1:21" ht="14.4">
      <c r="A50" s="43"/>
      <c r="B50" s="140"/>
      <c r="C50" s="43"/>
      <c r="D50" s="43"/>
      <c r="E50" s="43"/>
      <c r="F50" s="140"/>
      <c r="G50" s="140"/>
      <c r="H50" s="160"/>
      <c r="I50" s="160"/>
      <c r="J50" s="140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</row>
    <row r="51" spans="1:21" ht="14.4">
      <c r="A51" s="43"/>
      <c r="B51" s="140"/>
      <c r="C51" s="43"/>
      <c r="D51" s="43"/>
      <c r="E51" s="43"/>
      <c r="F51" s="140"/>
      <c r="G51" s="140"/>
      <c r="H51" s="160"/>
      <c r="I51" s="160"/>
      <c r="J51" s="140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</row>
    <row r="52" spans="1:21" ht="14.4">
      <c r="A52" s="43"/>
      <c r="B52" s="140"/>
      <c r="C52" s="43"/>
      <c r="D52" s="43"/>
      <c r="E52" s="43"/>
      <c r="F52" s="140"/>
      <c r="G52" s="140"/>
      <c r="H52" s="160"/>
      <c r="I52" s="160"/>
      <c r="J52" s="140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</row>
    <row r="53" spans="1:21" ht="14.4">
      <c r="A53" s="43"/>
      <c r="B53" s="140"/>
      <c r="C53" s="43"/>
      <c r="D53" s="43"/>
      <c r="E53" s="43"/>
      <c r="F53" s="140"/>
      <c r="G53" s="140"/>
      <c r="H53" s="160"/>
      <c r="I53" s="160"/>
      <c r="J53" s="140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</row>
    <row r="54" spans="1:21" ht="14.4">
      <c r="A54" s="43"/>
      <c r="B54" s="140"/>
      <c r="C54" s="43"/>
      <c r="D54" s="43"/>
      <c r="E54" s="43"/>
      <c r="F54" s="140"/>
      <c r="G54" s="140"/>
      <c r="H54" s="160"/>
      <c r="I54" s="160"/>
      <c r="J54" s="140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</row>
    <row r="55" spans="1:21" ht="14.4">
      <c r="A55" s="43"/>
      <c r="B55" s="140"/>
      <c r="C55" s="43"/>
      <c r="D55" s="43"/>
      <c r="E55" s="43"/>
      <c r="F55" s="140"/>
      <c r="G55" s="140"/>
      <c r="H55" s="160"/>
      <c r="I55" s="160"/>
      <c r="J55" s="140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</row>
    <row r="56" spans="1:21" ht="14.4">
      <c r="A56" s="43"/>
      <c r="B56" s="140"/>
      <c r="C56" s="43"/>
      <c r="D56" s="43"/>
      <c r="E56" s="43"/>
      <c r="F56" s="140"/>
      <c r="G56" s="140"/>
      <c r="H56" s="160"/>
      <c r="I56" s="160"/>
      <c r="J56" s="140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</row>
    <row r="57" spans="1:21" ht="14.4">
      <c r="A57" s="43"/>
      <c r="B57" s="140"/>
      <c r="C57" s="43"/>
      <c r="D57" s="43"/>
      <c r="E57" s="43"/>
      <c r="F57" s="140"/>
      <c r="G57" s="140"/>
      <c r="H57" s="160"/>
      <c r="I57" s="160"/>
      <c r="J57" s="140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</row>
    <row r="58" spans="1:21" ht="14.4">
      <c r="A58" s="43"/>
      <c r="B58" s="140"/>
      <c r="C58" s="43"/>
      <c r="D58" s="43"/>
      <c r="E58" s="43"/>
      <c r="F58" s="140"/>
      <c r="G58" s="140"/>
      <c r="H58" s="160"/>
      <c r="I58" s="160"/>
      <c r="J58" s="140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</row>
    <row r="59" spans="1:21" ht="14.4">
      <c r="A59" s="43"/>
      <c r="B59" s="140"/>
      <c r="C59" s="43"/>
      <c r="D59" s="43"/>
      <c r="E59" s="43"/>
      <c r="F59" s="140"/>
      <c r="G59" s="140"/>
      <c r="H59" s="160"/>
      <c r="I59" s="160"/>
      <c r="J59" s="140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</row>
    <row r="60" spans="1:21" ht="14.4">
      <c r="A60" s="43"/>
      <c r="B60" s="140"/>
      <c r="C60" s="43"/>
      <c r="D60" s="43"/>
      <c r="E60" s="43"/>
      <c r="F60" s="140"/>
      <c r="G60" s="140"/>
      <c r="H60" s="160"/>
      <c r="I60" s="160"/>
      <c r="J60" s="140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</row>
    <row r="61" spans="1:21" ht="14.4">
      <c r="A61" s="43"/>
      <c r="B61" s="140"/>
      <c r="C61" s="43"/>
      <c r="D61" s="43"/>
      <c r="E61" s="43"/>
      <c r="F61" s="140"/>
      <c r="G61" s="140"/>
      <c r="H61" s="160"/>
      <c r="I61" s="160"/>
      <c r="J61" s="140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</row>
    <row r="62" spans="1:21" ht="14.4">
      <c r="A62" s="43"/>
      <c r="B62" s="140"/>
      <c r="C62" s="43"/>
      <c r="D62" s="43"/>
      <c r="E62" s="43"/>
      <c r="F62" s="140"/>
      <c r="G62" s="140"/>
      <c r="H62" s="160"/>
      <c r="I62" s="160"/>
      <c r="J62" s="140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</row>
    <row r="63" spans="1:21" ht="14.4">
      <c r="A63" s="43"/>
      <c r="B63" s="140"/>
      <c r="C63" s="43"/>
      <c r="D63" s="43"/>
      <c r="E63" s="43"/>
      <c r="F63" s="140"/>
      <c r="G63" s="140"/>
      <c r="H63" s="160"/>
      <c r="I63" s="160"/>
      <c r="J63" s="140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</row>
    <row r="64" spans="1:21" ht="14.4">
      <c r="A64" s="43"/>
      <c r="B64" s="140"/>
      <c r="C64" s="43"/>
      <c r="D64" s="43"/>
      <c r="E64" s="43"/>
      <c r="F64" s="140"/>
      <c r="G64" s="140"/>
      <c r="H64" s="160"/>
      <c r="I64" s="160"/>
      <c r="J64" s="140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</row>
    <row r="65" spans="1:21" ht="14.4">
      <c r="A65" s="43"/>
      <c r="B65" s="140"/>
      <c r="C65" s="43"/>
      <c r="D65" s="43"/>
      <c r="E65" s="43"/>
      <c r="F65" s="140"/>
      <c r="G65" s="140"/>
      <c r="H65" s="160"/>
      <c r="I65" s="160"/>
      <c r="J65" s="140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</row>
    <row r="66" spans="1:21" ht="14.4">
      <c r="A66" s="43"/>
      <c r="B66" s="140"/>
      <c r="C66" s="43"/>
      <c r="D66" s="43"/>
      <c r="E66" s="43"/>
      <c r="F66" s="140"/>
      <c r="G66" s="140"/>
      <c r="H66" s="160"/>
      <c r="I66" s="160"/>
      <c r="J66" s="140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</row>
    <row r="67" spans="1:21" ht="14.4">
      <c r="A67" s="43"/>
      <c r="B67" s="140"/>
      <c r="C67" s="43"/>
      <c r="D67" s="43"/>
      <c r="E67" s="43"/>
      <c r="F67" s="140"/>
      <c r="G67" s="140"/>
      <c r="H67" s="160"/>
      <c r="I67" s="160"/>
      <c r="J67" s="140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</row>
    <row r="68" spans="1:21" ht="14.4">
      <c r="A68" s="43"/>
      <c r="B68" s="140"/>
      <c r="C68" s="43"/>
      <c r="D68" s="43"/>
      <c r="E68" s="43"/>
      <c r="F68" s="140"/>
      <c r="G68" s="140"/>
      <c r="H68" s="160"/>
      <c r="I68" s="160"/>
      <c r="J68" s="140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</row>
    <row r="69" spans="1:21" ht="14.4">
      <c r="A69" s="43"/>
      <c r="B69" s="140"/>
      <c r="C69" s="43"/>
      <c r="D69" s="43"/>
      <c r="E69" s="43"/>
      <c r="F69" s="140"/>
      <c r="G69" s="140"/>
      <c r="H69" s="160"/>
      <c r="I69" s="160"/>
      <c r="J69" s="140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</row>
    <row r="70" spans="1:21" ht="14.4">
      <c r="A70" s="43"/>
      <c r="B70" s="140"/>
      <c r="C70" s="43"/>
      <c r="D70" s="43"/>
      <c r="E70" s="43"/>
      <c r="F70" s="140"/>
      <c r="G70" s="140"/>
      <c r="H70" s="160"/>
      <c r="I70" s="160"/>
      <c r="J70" s="140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</row>
    <row r="71" spans="1:21" ht="14.4">
      <c r="A71" s="43"/>
      <c r="B71" s="140"/>
      <c r="C71" s="43"/>
      <c r="D71" s="43"/>
      <c r="E71" s="43"/>
      <c r="F71" s="140"/>
      <c r="G71" s="140"/>
      <c r="H71" s="160"/>
      <c r="I71" s="160"/>
      <c r="J71" s="140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</row>
    <row r="72" spans="1:21" ht="14.4">
      <c r="A72" s="43"/>
      <c r="B72" s="140"/>
      <c r="C72" s="43"/>
      <c r="D72" s="43"/>
      <c r="E72" s="43"/>
      <c r="F72" s="140"/>
      <c r="G72" s="140"/>
      <c r="H72" s="160"/>
      <c r="I72" s="160"/>
      <c r="J72" s="140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</row>
    <row r="73" spans="1:21" ht="14.4">
      <c r="A73" s="43"/>
      <c r="B73" s="140"/>
      <c r="C73" s="43"/>
      <c r="D73" s="43"/>
      <c r="E73" s="43"/>
      <c r="F73" s="140"/>
      <c r="G73" s="140"/>
      <c r="H73" s="160"/>
      <c r="I73" s="160"/>
      <c r="J73" s="140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</row>
    <row r="74" spans="1:21" ht="14.4">
      <c r="A74" s="43"/>
      <c r="B74" s="140"/>
      <c r="C74" s="43"/>
      <c r="D74" s="43"/>
      <c r="E74" s="43"/>
      <c r="F74" s="140"/>
      <c r="G74" s="140"/>
      <c r="H74" s="160"/>
      <c r="I74" s="160"/>
      <c r="J74" s="140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</row>
    <row r="75" spans="1:21" ht="14.4">
      <c r="A75" s="43"/>
      <c r="B75" s="140"/>
      <c r="C75" s="43"/>
      <c r="D75" s="43"/>
      <c r="E75" s="43"/>
      <c r="F75" s="140"/>
      <c r="G75" s="140"/>
      <c r="H75" s="160"/>
      <c r="I75" s="160"/>
      <c r="J75" s="140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</row>
    <row r="76" spans="1:21" ht="14.4">
      <c r="A76" s="43"/>
      <c r="B76" s="140"/>
      <c r="C76" s="43"/>
      <c r="D76" s="43"/>
      <c r="E76" s="43"/>
      <c r="F76" s="140"/>
      <c r="G76" s="140"/>
      <c r="H76" s="160"/>
      <c r="I76" s="160"/>
      <c r="J76" s="140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</row>
    <row r="77" spans="1:21" ht="14.4">
      <c r="A77" s="43"/>
      <c r="B77" s="140"/>
      <c r="C77" s="43"/>
      <c r="D77" s="43"/>
      <c r="E77" s="43"/>
      <c r="F77" s="140"/>
      <c r="G77" s="140"/>
      <c r="H77" s="160"/>
      <c r="I77" s="160"/>
      <c r="J77" s="140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</row>
    <row r="78" spans="1:21" ht="14.4">
      <c r="A78" s="43"/>
      <c r="B78" s="140"/>
      <c r="C78" s="43"/>
      <c r="D78" s="43"/>
      <c r="E78" s="43"/>
      <c r="F78" s="140"/>
      <c r="G78" s="140"/>
      <c r="H78" s="160"/>
      <c r="I78" s="160"/>
      <c r="J78" s="140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</row>
    <row r="79" spans="1:21" ht="14.4">
      <c r="A79" s="43"/>
      <c r="B79" s="140"/>
      <c r="C79" s="43"/>
      <c r="D79" s="43"/>
      <c r="E79" s="43"/>
      <c r="F79" s="140"/>
      <c r="G79" s="140"/>
      <c r="H79" s="160"/>
      <c r="I79" s="160"/>
      <c r="J79" s="140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</row>
    <row r="80" spans="1:21" ht="14.4">
      <c r="A80" s="43"/>
      <c r="B80" s="140"/>
      <c r="C80" s="43"/>
      <c r="D80" s="43"/>
      <c r="E80" s="43"/>
      <c r="F80" s="140"/>
      <c r="G80" s="140"/>
      <c r="H80" s="160"/>
      <c r="I80" s="160"/>
      <c r="J80" s="140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</row>
    <row r="81" spans="1:21" ht="14.4">
      <c r="A81" s="43"/>
      <c r="B81" s="140"/>
      <c r="C81" s="43"/>
      <c r="D81" s="43"/>
      <c r="E81" s="43"/>
      <c r="F81" s="140"/>
      <c r="G81" s="140"/>
      <c r="H81" s="160"/>
      <c r="I81" s="160"/>
      <c r="J81" s="140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</row>
    <row r="82" spans="1:21" ht="14.4">
      <c r="A82" s="43"/>
      <c r="B82" s="140"/>
      <c r="C82" s="43"/>
      <c r="D82" s="43"/>
      <c r="E82" s="43"/>
      <c r="F82" s="140"/>
      <c r="G82" s="140"/>
      <c r="H82" s="160"/>
      <c r="I82" s="160"/>
      <c r="J82" s="140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</row>
    <row r="83" spans="1:21" ht="14.4">
      <c r="A83" s="43"/>
      <c r="B83" s="140"/>
      <c r="C83" s="43"/>
      <c r="D83" s="43"/>
      <c r="E83" s="43"/>
      <c r="F83" s="140"/>
      <c r="G83" s="140"/>
      <c r="H83" s="160"/>
      <c r="I83" s="160"/>
      <c r="J83" s="140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</row>
    <row r="84" spans="1:21" ht="14.4">
      <c r="A84" s="43"/>
      <c r="B84" s="140"/>
      <c r="C84" s="43"/>
      <c r="D84" s="43"/>
      <c r="E84" s="43"/>
      <c r="F84" s="140"/>
      <c r="G84" s="140"/>
      <c r="H84" s="160"/>
      <c r="I84" s="160"/>
      <c r="J84" s="140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</row>
    <row r="85" spans="1:21" ht="14.4">
      <c r="A85" s="43"/>
      <c r="B85" s="140"/>
      <c r="C85" s="43"/>
      <c r="D85" s="43"/>
      <c r="E85" s="43"/>
      <c r="F85" s="140"/>
      <c r="G85" s="140"/>
      <c r="H85" s="160"/>
      <c r="I85" s="160"/>
      <c r="J85" s="140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</row>
    <row r="86" spans="1:21" ht="14.4">
      <c r="A86" s="43"/>
      <c r="B86" s="140"/>
      <c r="C86" s="43"/>
      <c r="D86" s="43"/>
      <c r="E86" s="43"/>
      <c r="F86" s="140"/>
      <c r="G86" s="140"/>
      <c r="H86" s="160"/>
      <c r="I86" s="160"/>
      <c r="J86" s="140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</row>
    <row r="87" spans="1:21" ht="14.4">
      <c r="A87" s="43"/>
      <c r="B87" s="140"/>
      <c r="C87" s="43"/>
      <c r="D87" s="43"/>
      <c r="E87" s="43"/>
      <c r="F87" s="140"/>
      <c r="G87" s="140"/>
      <c r="H87" s="160"/>
      <c r="I87" s="160"/>
      <c r="J87" s="140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</row>
    <row r="88" spans="1:21" ht="14.4">
      <c r="A88" s="43"/>
      <c r="B88" s="140"/>
      <c r="C88" s="43"/>
      <c r="D88" s="43"/>
      <c r="E88" s="43"/>
      <c r="F88" s="140"/>
      <c r="G88" s="140"/>
      <c r="H88" s="160"/>
      <c r="I88" s="160"/>
      <c r="J88" s="140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</row>
    <row r="89" spans="1:21" ht="14.4">
      <c r="A89" s="43"/>
      <c r="B89" s="140"/>
      <c r="C89" s="43"/>
      <c r="D89" s="43"/>
      <c r="E89" s="43"/>
      <c r="F89" s="140"/>
      <c r="G89" s="140"/>
      <c r="H89" s="160"/>
      <c r="I89" s="160"/>
      <c r="J89" s="140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</row>
    <row r="90" spans="1:21" ht="14.4">
      <c r="A90" s="43"/>
      <c r="B90" s="140"/>
      <c r="C90" s="43"/>
      <c r="D90" s="43"/>
      <c r="E90" s="43"/>
      <c r="F90" s="140"/>
      <c r="G90" s="140"/>
      <c r="H90" s="160"/>
      <c r="I90" s="160"/>
      <c r="J90" s="140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</row>
    <row r="91" spans="1:21" ht="14.4">
      <c r="A91" s="43"/>
      <c r="B91" s="140"/>
      <c r="C91" s="43"/>
      <c r="D91" s="43"/>
      <c r="E91" s="43"/>
      <c r="F91" s="140"/>
      <c r="G91" s="140"/>
      <c r="H91" s="160"/>
      <c r="I91" s="160"/>
      <c r="J91" s="140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</row>
    <row r="92" spans="1:21" ht="14.4">
      <c r="A92" s="43"/>
      <c r="B92" s="140"/>
      <c r="C92" s="43"/>
      <c r="D92" s="43"/>
      <c r="E92" s="43"/>
      <c r="F92" s="140"/>
      <c r="G92" s="140"/>
      <c r="H92" s="160"/>
      <c r="I92" s="160"/>
      <c r="J92" s="140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</row>
    <row r="93" spans="1:21" ht="14.4">
      <c r="A93" s="43"/>
      <c r="B93" s="140"/>
      <c r="C93" s="43"/>
      <c r="D93" s="43"/>
      <c r="E93" s="43"/>
      <c r="F93" s="140"/>
      <c r="G93" s="140"/>
      <c r="H93" s="160"/>
      <c r="I93" s="160"/>
      <c r="J93" s="140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</row>
    <row r="94" spans="1:21" ht="14.4">
      <c r="A94" s="43"/>
      <c r="B94" s="140"/>
      <c r="C94" s="43"/>
      <c r="D94" s="43"/>
      <c r="E94" s="43"/>
      <c r="F94" s="140"/>
      <c r="G94" s="140"/>
      <c r="H94" s="160"/>
      <c r="I94" s="160"/>
      <c r="J94" s="140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</row>
    <row r="95" spans="1:21" ht="14.4">
      <c r="A95" s="43"/>
      <c r="B95" s="140"/>
      <c r="C95" s="43"/>
      <c r="D95" s="43"/>
      <c r="E95" s="43"/>
      <c r="F95" s="140"/>
      <c r="G95" s="140"/>
      <c r="H95" s="160"/>
      <c r="I95" s="160"/>
      <c r="J95" s="140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</row>
    <row r="96" spans="1:21" ht="14.4">
      <c r="A96" s="43"/>
      <c r="B96" s="140"/>
      <c r="C96" s="43"/>
      <c r="D96" s="43"/>
      <c r="E96" s="43"/>
      <c r="F96" s="140"/>
      <c r="G96" s="140"/>
      <c r="H96" s="160"/>
      <c r="I96" s="160"/>
      <c r="J96" s="140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</row>
    <row r="97" spans="1:21" ht="14.4">
      <c r="A97" s="43"/>
      <c r="B97" s="140"/>
      <c r="C97" s="43"/>
      <c r="D97" s="43"/>
      <c r="E97" s="43"/>
      <c r="F97" s="140"/>
      <c r="G97" s="140"/>
      <c r="H97" s="160"/>
      <c r="I97" s="160"/>
      <c r="J97" s="140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</row>
    <row r="98" spans="1:21" ht="14.4">
      <c r="A98" s="43"/>
      <c r="B98" s="140"/>
      <c r="C98" s="43"/>
      <c r="D98" s="43"/>
      <c r="E98" s="43"/>
      <c r="F98" s="140"/>
      <c r="G98" s="140"/>
      <c r="H98" s="160"/>
      <c r="I98" s="160"/>
      <c r="J98" s="140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</row>
    <row r="99" spans="1:21" ht="14.4">
      <c r="A99" s="43"/>
      <c r="B99" s="140"/>
      <c r="C99" s="43"/>
      <c r="D99" s="43"/>
      <c r="E99" s="43"/>
      <c r="F99" s="140"/>
      <c r="G99" s="140"/>
      <c r="H99" s="160"/>
      <c r="I99" s="160"/>
      <c r="J99" s="140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</row>
    <row r="100" spans="1:21" ht="14.4">
      <c r="A100" s="43"/>
      <c r="B100" s="140"/>
      <c r="C100" s="43"/>
      <c r="D100" s="43"/>
      <c r="E100" s="43"/>
      <c r="F100" s="140"/>
      <c r="G100" s="140"/>
      <c r="H100" s="160"/>
      <c r="I100" s="160"/>
      <c r="J100" s="140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</row>
    <row r="101" spans="1:21" ht="14.4">
      <c r="A101" s="43"/>
      <c r="B101" s="140"/>
      <c r="C101" s="43"/>
      <c r="D101" s="43"/>
      <c r="E101" s="43"/>
      <c r="F101" s="140"/>
      <c r="G101" s="140"/>
      <c r="H101" s="160"/>
      <c r="I101" s="160"/>
      <c r="J101" s="140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</row>
    <row r="102" spans="1:21" ht="14.4">
      <c r="A102" s="43"/>
      <c r="B102" s="140"/>
      <c r="C102" s="43"/>
      <c r="D102" s="43"/>
      <c r="E102" s="43"/>
      <c r="F102" s="140"/>
      <c r="G102" s="140"/>
      <c r="H102" s="160"/>
      <c r="I102" s="160"/>
      <c r="J102" s="140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</row>
    <row r="103" spans="1:21" ht="14.4">
      <c r="A103" s="43"/>
      <c r="B103" s="140"/>
      <c r="C103" s="43"/>
      <c r="D103" s="43"/>
      <c r="E103" s="43"/>
      <c r="F103" s="140"/>
      <c r="G103" s="140"/>
      <c r="H103" s="160"/>
      <c r="I103" s="160"/>
      <c r="J103" s="140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</row>
    <row r="104" spans="1:21" ht="14.4">
      <c r="A104" s="43"/>
      <c r="B104" s="140"/>
      <c r="C104" s="43"/>
      <c r="D104" s="43"/>
      <c r="E104" s="43"/>
      <c r="F104" s="140"/>
      <c r="G104" s="140"/>
      <c r="H104" s="160"/>
      <c r="I104" s="160"/>
      <c r="J104" s="140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</row>
    <row r="105" spans="1:21" ht="14.4">
      <c r="A105" s="43"/>
      <c r="B105" s="140"/>
      <c r="C105" s="43"/>
      <c r="D105" s="43"/>
      <c r="E105" s="43"/>
      <c r="F105" s="140"/>
      <c r="G105" s="140"/>
      <c r="H105" s="160"/>
      <c r="I105" s="160"/>
      <c r="J105" s="140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</row>
    <row r="106" spans="1:21" ht="14.4">
      <c r="A106" s="43"/>
      <c r="B106" s="140"/>
      <c r="C106" s="43"/>
      <c r="D106" s="43"/>
      <c r="E106" s="43"/>
      <c r="F106" s="140"/>
      <c r="G106" s="140"/>
      <c r="H106" s="160"/>
      <c r="I106" s="160"/>
      <c r="J106" s="140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</row>
    <row r="107" spans="1:21" ht="14.4">
      <c r="A107" s="43"/>
      <c r="B107" s="43"/>
      <c r="C107" s="43"/>
      <c r="D107" s="43"/>
      <c r="E107" s="43"/>
      <c r="F107" s="140"/>
      <c r="G107" s="140"/>
      <c r="H107" s="160"/>
      <c r="I107" s="160"/>
      <c r="J107" s="140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</row>
    <row r="108" spans="1:21" ht="14.4">
      <c r="A108" s="43"/>
      <c r="B108" s="43"/>
      <c r="C108" s="43"/>
      <c r="D108" s="43"/>
      <c r="E108" s="43"/>
      <c r="F108" s="140"/>
      <c r="G108" s="140"/>
      <c r="H108" s="160"/>
      <c r="I108" s="160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</row>
    <row r="109" spans="1:21" ht="14.4">
      <c r="A109" s="43"/>
      <c r="B109" s="43"/>
      <c r="C109" s="43"/>
      <c r="D109" s="43"/>
      <c r="E109" s="43"/>
      <c r="F109" s="140"/>
      <c r="G109" s="140"/>
      <c r="H109" s="160"/>
      <c r="I109" s="160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</row>
    <row r="110" spans="1:21" ht="12.6">
      <c r="A110" s="43"/>
      <c r="B110" s="43"/>
      <c r="C110" s="43"/>
      <c r="D110" s="43"/>
      <c r="E110" s="43"/>
      <c r="F110" s="44"/>
      <c r="G110" s="44"/>
      <c r="H110" s="44"/>
      <c r="I110" s="44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</row>
    <row r="111" spans="1:21" ht="12.6">
      <c r="A111" s="43"/>
      <c r="B111" s="43"/>
      <c r="C111" s="43"/>
      <c r="D111" s="43"/>
      <c r="E111" s="43"/>
      <c r="F111" s="44"/>
      <c r="G111" s="44"/>
      <c r="H111" s="44"/>
      <c r="I111" s="44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</row>
    <row r="112" spans="1:21" ht="12.6">
      <c r="A112" s="43"/>
      <c r="B112" s="43"/>
      <c r="C112" s="43"/>
      <c r="D112" s="43"/>
      <c r="E112" s="43"/>
      <c r="F112" s="44"/>
      <c r="G112" s="44"/>
      <c r="H112" s="44"/>
      <c r="I112" s="44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</row>
    <row r="113" spans="1:21" ht="12.6">
      <c r="A113" s="43"/>
      <c r="B113" s="43"/>
      <c r="C113" s="43"/>
      <c r="D113" s="43"/>
      <c r="E113" s="43"/>
      <c r="F113" s="44"/>
      <c r="G113" s="44"/>
      <c r="H113" s="44"/>
      <c r="I113" s="44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</row>
    <row r="114" spans="1:21" ht="12.6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</row>
    <row r="115" spans="1:21" ht="12.6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</row>
    <row r="116" spans="1:21" ht="12.6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</row>
    <row r="117" spans="1:21" ht="12.6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</row>
    <row r="118" spans="1:21" ht="12.6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</row>
    <row r="119" spans="1:21" ht="12.6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</row>
    <row r="120" spans="1:21" ht="12.6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</row>
    <row r="121" spans="1:21" ht="12.6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</row>
    <row r="122" spans="1:21" ht="12.6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</row>
    <row r="123" spans="1:21" ht="12.6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</row>
    <row r="124" spans="1:21" ht="12.6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</row>
    <row r="125" spans="1:21" ht="12.6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</row>
    <row r="126" spans="1:21" ht="12.6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</row>
    <row r="127" spans="1:21" ht="12.6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</row>
    <row r="128" spans="1:21" ht="12.6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</row>
    <row r="129" s="43" customFormat="1" ht="12.6"/>
    <row r="130" s="43" customFormat="1" ht="12.6"/>
    <row r="131" s="43" customFormat="1" ht="12.6"/>
    <row r="132" s="43" customFormat="1" ht="12.6"/>
    <row r="133" s="43" customFormat="1" ht="12.6"/>
    <row r="134" s="43" customFormat="1" ht="12.6"/>
    <row r="135" s="43" customFormat="1" ht="12.6"/>
    <row r="136" s="43" customFormat="1" ht="12.6"/>
    <row r="137" s="43" customFormat="1" ht="12.6"/>
    <row r="138" s="43" customFormat="1" ht="12.6"/>
    <row r="139" s="43" customFormat="1" ht="12.6"/>
    <row r="140" s="43" customFormat="1" ht="12.6"/>
    <row r="141" s="43" customFormat="1" ht="12.6"/>
    <row r="142" s="43" customFormat="1" ht="12.6"/>
    <row r="143" s="43" customFormat="1" ht="12.6"/>
    <row r="144" s="43" customFormat="1" ht="12.6"/>
    <row r="145" s="43" customFormat="1" ht="12.6"/>
    <row r="146" s="43" customFormat="1" ht="12.6"/>
    <row r="147" s="43" customFormat="1" ht="12.6"/>
    <row r="148" s="43" customFormat="1" ht="12.6"/>
    <row r="149" s="43" customFormat="1" ht="12.6"/>
    <row r="150" s="43" customFormat="1" ht="12.6"/>
    <row r="151" s="43" customFormat="1" ht="12.6"/>
    <row r="152" s="43" customFormat="1" ht="12.6"/>
    <row r="153" s="43" customFormat="1" ht="12.6"/>
    <row r="154" s="43" customFormat="1" ht="12.6"/>
    <row r="155" s="43" customFormat="1" ht="12.6"/>
    <row r="156" s="43" customFormat="1" ht="12.6"/>
    <row r="157" s="43" customFormat="1" ht="12.6"/>
    <row r="158" s="43" customFormat="1" ht="12.6"/>
    <row r="159" s="43" customFormat="1" ht="12.6"/>
    <row r="160" s="43" customFormat="1" ht="12.6"/>
    <row r="161" s="43" customFormat="1" ht="12.6"/>
    <row r="162" s="43" customFormat="1" ht="12.6"/>
    <row r="163" s="43" customFormat="1" ht="12.6"/>
    <row r="164" s="43" customFormat="1" ht="12.6"/>
    <row r="165" s="43" customFormat="1" ht="12.6"/>
    <row r="166" s="43" customFormat="1" ht="12.6"/>
    <row r="167" s="43" customFormat="1" ht="12.6"/>
    <row r="168" s="43" customFormat="1" ht="12.6"/>
    <row r="169" s="43" customFormat="1" ht="12.6"/>
    <row r="170" s="43" customFormat="1" ht="12.6"/>
    <row r="171" s="43" customFormat="1" ht="12.6"/>
    <row r="172" s="43" customFormat="1" ht="12.6"/>
    <row r="173" s="43" customFormat="1" ht="12.6"/>
    <row r="174" s="43" customFormat="1" ht="12.6"/>
    <row r="175" s="43" customFormat="1" ht="12.6"/>
    <row r="176" s="43" customFormat="1" ht="12.6"/>
    <row r="177" s="43" customFormat="1" ht="12.6"/>
    <row r="178" s="43" customFormat="1" ht="12.6"/>
    <row r="179" s="43" customFormat="1" ht="12.6"/>
    <row r="180" s="43" customFormat="1" ht="12.6"/>
    <row r="181" s="43" customFormat="1" ht="12.6"/>
    <row r="182" s="43" customFormat="1" ht="12.6"/>
    <row r="183" s="43" customFormat="1" ht="12.6"/>
    <row r="184" s="43" customFormat="1" ht="12.6"/>
    <row r="185" s="43" customFormat="1" ht="12.6"/>
    <row r="186" s="43" customFormat="1" ht="12.6"/>
    <row r="187" s="43" customFormat="1" ht="12.6"/>
    <row r="188" s="43" customFormat="1" ht="12.6"/>
    <row r="189" s="43" customFormat="1" ht="12.6"/>
    <row r="190" s="43" customFormat="1" ht="12.6"/>
    <row r="191" s="43" customFormat="1" ht="12.6"/>
    <row r="192" s="43" customFormat="1" ht="12.6"/>
    <row r="193" s="43" customFormat="1" ht="12.6"/>
    <row r="194" s="43" customFormat="1" ht="12.6"/>
    <row r="195" s="43" customFormat="1" ht="12.6"/>
    <row r="196" s="43" customFormat="1" ht="12.6"/>
    <row r="197" s="43" customFormat="1" ht="12.6"/>
    <row r="198" s="43" customFormat="1" ht="12.6"/>
    <row r="199" s="43" customFormat="1" ht="12.6"/>
    <row r="200" s="43" customFormat="1" ht="12.6"/>
    <row r="201" s="43" customFormat="1" ht="12.6"/>
    <row r="202" s="43" customFormat="1" ht="12.6"/>
    <row r="203" s="43" customFormat="1" ht="12.6"/>
    <row r="204" s="43" customFormat="1" ht="12.6"/>
    <row r="205" s="43" customFormat="1" ht="12.6"/>
    <row r="206" s="43" customFormat="1" ht="12.6"/>
    <row r="207" s="43" customFormat="1" ht="12.6"/>
    <row r="208" s="43" customFormat="1" ht="12.6"/>
    <row r="209" s="43" customFormat="1" ht="12.6"/>
    <row r="210" s="43" customFormat="1" ht="12.6"/>
    <row r="211" s="43" customFormat="1" ht="12.6"/>
    <row r="212" s="43" customFormat="1" ht="12.6"/>
    <row r="213" s="43" customFormat="1" ht="12.6"/>
    <row r="214" s="43" customFormat="1" ht="12.6"/>
    <row r="215" s="43" customFormat="1" ht="12.6"/>
    <row r="216" s="43" customFormat="1" ht="12.6"/>
    <row r="217" s="43" customFormat="1" ht="12.6"/>
    <row r="218" s="43" customFormat="1" ht="12.6"/>
    <row r="219" s="43" customFormat="1" ht="12.6"/>
    <row r="220" s="43" customFormat="1" ht="12.6"/>
    <row r="221" s="43" customFormat="1" ht="12.6"/>
    <row r="222" s="43" customFormat="1" ht="12.6"/>
    <row r="223" s="43" customFormat="1" ht="12.6"/>
    <row r="224" s="43" customFormat="1" ht="12.6"/>
    <row r="225" s="43" customFormat="1" ht="12.6"/>
    <row r="226" s="43" customFormat="1" ht="12.6"/>
    <row r="227" s="43" customFormat="1" ht="12.6"/>
    <row r="228" s="43" customFormat="1" ht="12.6"/>
    <row r="229" s="43" customFormat="1" ht="12.6"/>
    <row r="230" s="43" customFormat="1" ht="12.6"/>
    <row r="231" s="43" customFormat="1" ht="12.6"/>
    <row r="232" s="43" customFormat="1" ht="12.6"/>
    <row r="233" s="43" customFormat="1" ht="12.6"/>
    <row r="234" s="43" customFormat="1" ht="12.6"/>
    <row r="235" s="43" customFormat="1" ht="12.6"/>
    <row r="236" s="43" customFormat="1" ht="12.6"/>
    <row r="237" s="43" customFormat="1" ht="12.6"/>
    <row r="238" s="43" customFormat="1" ht="12.6"/>
    <row r="239" s="43" customFormat="1" ht="12.6"/>
    <row r="240" s="43" customFormat="1" ht="12.6"/>
    <row r="241" s="43" customFormat="1" ht="12.6"/>
    <row r="242" s="43" customFormat="1" ht="12.6"/>
    <row r="243" s="43" customFormat="1" ht="12.6"/>
    <row r="244" s="43" customFormat="1" ht="12.6"/>
    <row r="245" s="43" customFormat="1" ht="12.6"/>
    <row r="246" s="43" customFormat="1" ht="12.6"/>
    <row r="247" s="43" customFormat="1" ht="12.6"/>
    <row r="248" s="43" customFormat="1" ht="12.6"/>
    <row r="249" s="43" customFormat="1" ht="12.6"/>
    <row r="250" s="43" customFormat="1" ht="12.6"/>
    <row r="251" s="43" customFormat="1" ht="12.6"/>
    <row r="252" s="43" customFormat="1" ht="12.6"/>
    <row r="253" s="43" customFormat="1" ht="12.6"/>
    <row r="254" s="43" customFormat="1" ht="12.6"/>
    <row r="255" s="43" customFormat="1" ht="12.6"/>
  </sheetData>
  <sheetProtection password="A03F" sheet="1" objects="1" scenarios="1"/>
  <mergeCells count="6">
    <mergeCell ref="B2:H2"/>
    <mergeCell ref="D3:E3"/>
    <mergeCell ref="F3:G3"/>
    <mergeCell ref="F4:G4"/>
    <mergeCell ref="B6:D6"/>
    <mergeCell ref="F6:I6"/>
  </mergeCells>
  <conditionalFormatting sqref="H8:H14">
    <cfRule type="cellIs" priority="1" dxfId="115" operator="greaterThan">
      <formula>I8</formula>
    </cfRule>
  </conditionalFormatting>
  <dataValidations count="4">
    <dataValidation type="custom" allowBlank="1" showInputMessage="1" showErrorMessage="1" sqref="D8 D10">
      <formula1>IF(ISNUMBER(D8),AND(D8=ROUND(D8,2),D8&gt;0),FALSE)</formula1>
    </dataValidation>
    <dataValidation type="list" allowBlank="1" showInputMessage="1" showErrorMessage="1" sqref="F4:G4">
      <formula1>Operator</formula1>
    </dataValidation>
    <dataValidation type="custom" operator="greaterThanOrEqual" allowBlank="1" showInputMessage="1" showErrorMessage="1" errorTitle="Nekorektní formát čísla" error="Cena musí obsahovat kladné číslo s maximálně dvěma desetinými místy." sqref="F15:G109">
      <formula1>IF(ISNUMBER(F15),AND(F15=ROUND(F15,2),F15&gt;=0),FALSE)</formula1>
    </dataValidation>
    <dataValidation type="decimal" operator="greaterThan" allowBlank="1" showInputMessage="1" showErrorMessage="1" sqref="H8:H14">
      <formula1>0</formula1>
    </dataValidation>
  </dataValidations>
  <pageMargins left="0.7" right="0.7" top="0.787401575" bottom="0.787401575" header="0.3" footer="0.3"/>
  <pageSetup orientation="portrait" paperSize="9" r:id="rId4"/>
  <drawing r:id="rId3"/>
  <tableParts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27B5517F-E82E-4750-BF1B-A59C172530CE}">
  <dimension ref="A1:R243"/>
  <sheetViews>
    <sheetView zoomScale="70" zoomScaleNormal="70" workbookViewId="0" topLeftCell="A1">
      <selection pane="topLeft" activeCell="A1" sqref="A1"/>
    </sheetView>
  </sheetViews>
  <sheetFormatPr defaultRowHeight="14.4"/>
  <cols>
    <col min="1" max="1" width="1.42857142857143" customWidth="1"/>
    <col min="2" max="2" width="35.7142857142857" customWidth="1"/>
    <col min="3" max="3" width="27.7142857142857" customWidth="1"/>
    <col min="4" max="6" width="30.1428571428571" customWidth="1"/>
    <col min="7" max="7" width="16.8571428571429" customWidth="1"/>
    <col min="8" max="8" width="14.5714285714286" customWidth="1"/>
    <col min="9" max="10" width="11.7142857142857" style="85" customWidth="1"/>
    <col min="12" max="13" width="11.7142857142857" customWidth="1"/>
    <col min="17" max="17" width="10.1428571428571" customWidth="1"/>
    <col min="18" max="18" width="19.2857142857143" customWidth="1"/>
  </cols>
  <sheetData>
    <row r="1" spans="1:18" ht="14.4">
      <c r="A1" s="24"/>
      <c r="B1" s="24"/>
      <c r="C1" s="24"/>
      <c r="D1" s="24"/>
      <c r="E1" s="24"/>
      <c r="F1" s="24"/>
      <c r="G1" s="24"/>
      <c r="H1" s="24"/>
      <c r="I1" s="81"/>
      <c r="J1" s="81"/>
      <c r="K1" s="24"/>
      <c r="L1" s="24"/>
      <c r="M1" s="24"/>
      <c r="N1" s="24"/>
      <c r="O1" s="24"/>
      <c r="P1" s="24"/>
      <c r="Q1" s="24"/>
      <c r="R1" s="24"/>
    </row>
    <row r="2" spans="1:18" ht="24.6">
      <c r="A2" s="24"/>
      <c r="B2" s="244" t="s">
        <v>364</v>
      </c>
      <c r="C2" s="244"/>
      <c r="D2" s="244"/>
      <c r="E2" s="130"/>
      <c r="F2" s="130"/>
      <c r="G2" s="25"/>
      <c r="H2" s="25"/>
      <c r="I2" s="82"/>
      <c r="J2" s="81"/>
      <c r="K2" s="24"/>
      <c r="L2" s="24"/>
      <c r="M2" s="24"/>
      <c r="N2" s="24"/>
      <c r="O2" s="24"/>
      <c r="P2" s="24"/>
      <c r="Q2" s="24"/>
      <c r="R2" s="24"/>
    </row>
    <row r="3" spans="1:18" ht="24.6">
      <c r="A3" s="24"/>
      <c r="B3" s="244"/>
      <c r="C3" s="244"/>
      <c r="D3" s="244"/>
      <c r="E3" s="130"/>
      <c r="F3" s="130"/>
      <c r="G3" s="24"/>
      <c r="H3" s="24"/>
      <c r="I3" s="81"/>
      <c r="J3" s="81"/>
      <c r="K3" s="24"/>
      <c r="L3" s="24"/>
      <c r="M3" s="24"/>
      <c r="N3" s="24"/>
      <c r="O3" s="24"/>
      <c r="P3" s="24"/>
      <c r="Q3" s="24"/>
      <c r="R3" s="24"/>
    </row>
    <row r="4" spans="1:18" ht="24.6">
      <c r="A4" s="24"/>
      <c r="B4" s="244"/>
      <c r="C4" s="244"/>
      <c r="D4" s="244"/>
      <c r="E4" s="130"/>
      <c r="F4" s="130"/>
      <c r="G4" s="24"/>
      <c r="H4" s="24"/>
      <c r="I4" s="81"/>
      <c r="J4" s="81"/>
      <c r="K4" s="24"/>
      <c r="L4" s="24"/>
      <c r="M4" s="24"/>
      <c r="N4" s="24"/>
      <c r="O4" s="24"/>
      <c r="P4" s="24"/>
      <c r="Q4" s="24"/>
      <c r="R4" s="24"/>
    </row>
    <row r="5" spans="1:18" ht="14.4">
      <c r="A5" s="24"/>
      <c r="B5" s="24"/>
      <c r="C5" s="24"/>
      <c r="D5" s="24"/>
      <c r="E5" s="24"/>
      <c r="F5" s="24"/>
      <c r="G5" s="24"/>
      <c r="H5" s="24"/>
      <c r="I5" s="81"/>
      <c r="J5" s="81"/>
      <c r="K5" s="24"/>
      <c r="L5" s="24"/>
      <c r="M5" s="24"/>
      <c r="N5" s="24"/>
      <c r="O5" s="24"/>
      <c r="P5" s="24"/>
      <c r="Q5" s="24"/>
      <c r="R5" s="24"/>
    </row>
    <row r="6" spans="1:18" ht="42" customHeight="1" thickBot="1">
      <c r="A6" s="24"/>
      <c r="B6" s="255" t="s">
        <v>47</v>
      </c>
      <c r="C6" s="256"/>
      <c r="D6" s="256"/>
      <c r="E6" s="257"/>
      <c r="F6" s="257"/>
      <c r="G6" s="24"/>
      <c r="H6" s="24"/>
      <c r="I6" s="81"/>
      <c r="J6" s="81"/>
      <c r="K6" s="24"/>
      <c r="L6" s="24"/>
      <c r="M6" s="24"/>
      <c r="N6" s="24"/>
      <c r="O6" s="24"/>
      <c r="P6" s="24"/>
      <c r="Q6" s="24"/>
      <c r="R6" s="24"/>
    </row>
    <row r="7" spans="1:18" ht="21.6" thickBot="1">
      <c r="A7" s="24"/>
      <c r="B7" s="258" t="s">
        <v>48</v>
      </c>
      <c r="C7" s="260" t="s">
        <v>347</v>
      </c>
      <c r="D7" s="261"/>
      <c r="E7" s="260" t="s">
        <v>347</v>
      </c>
      <c r="F7" s="261"/>
      <c r="G7" s="24"/>
      <c r="H7" s="24"/>
      <c r="I7" s="81"/>
      <c r="J7" s="81"/>
      <c r="K7" s="24"/>
      <c r="L7" s="26" t="s">
        <v>49</v>
      </c>
      <c r="M7" s="172">
        <f>SUM(M9:M243)</f>
        <v>0.99999999999999922</v>
      </c>
      <c r="N7" s="24"/>
      <c r="O7" s="24"/>
      <c r="P7" s="24"/>
      <c r="Q7" s="24"/>
      <c r="R7" s="24"/>
    </row>
    <row r="8" spans="1:18" ht="63.6" thickBot="1">
      <c r="A8" s="24"/>
      <c r="B8" s="259"/>
      <c r="C8" s="83" t="s">
        <v>50</v>
      </c>
      <c r="D8" s="84" t="s">
        <v>51</v>
      </c>
      <c r="E8" s="55" t="s">
        <v>348</v>
      </c>
      <c r="F8" s="55" t="s">
        <v>349</v>
      </c>
      <c r="G8" s="24"/>
      <c r="H8" s="27" t="s">
        <v>52</v>
      </c>
      <c r="I8" s="173">
        <f>SUM(I9:I243)</f>
        <v>0</v>
      </c>
      <c r="J8" s="174">
        <f>SUM(J9:J243)</f>
        <v>0</v>
      </c>
      <c r="K8" s="175"/>
      <c r="L8" s="28" t="s">
        <v>53</v>
      </c>
      <c r="M8" s="29" t="s">
        <v>54</v>
      </c>
      <c r="N8" s="30" t="s">
        <v>53</v>
      </c>
      <c r="O8" s="31" t="s">
        <v>55</v>
      </c>
      <c r="P8" s="31" t="s">
        <v>56</v>
      </c>
      <c r="Q8" s="86" t="s">
        <v>57</v>
      </c>
      <c r="R8" s="176" t="s">
        <v>21</v>
      </c>
    </row>
    <row r="9" spans="1:18" ht="14.4" thickTop="1">
      <c r="A9" s="24"/>
      <c r="B9" s="24" t="s">
        <v>58</v>
      </c>
      <c r="C9" s="177"/>
      <c r="D9" s="177"/>
      <c r="E9" s="178">
        <v>0.82761641666666674</v>
      </c>
      <c r="F9" s="179">
        <v>2.032616416666666</v>
      </c>
      <c r="G9" s="24"/>
      <c r="H9" s="175"/>
      <c r="I9" s="180">
        <f>+C9*M9</f>
        <v>0</v>
      </c>
      <c r="J9" s="181">
        <f>+D9*M9</f>
        <v>0</v>
      </c>
      <c r="K9" s="175"/>
      <c r="L9" s="32" t="s">
        <v>59</v>
      </c>
      <c r="M9" s="182">
        <f>VLOOKUP(L9,N$9:Q$12,4,FALSE)</f>
        <v>0.074999999999999997</v>
      </c>
      <c r="N9" s="33" t="s">
        <v>59</v>
      </c>
      <c r="O9" s="183">
        <f>COUNTIF(L$9:L$243,N9)</f>
        <v>6</v>
      </c>
      <c r="P9" s="184">
        <v>0.45000000000000001</v>
      </c>
      <c r="Q9" s="185">
        <f>+P9/O9</f>
        <v>0.074999999999999997</v>
      </c>
      <c r="R9" s="34" t="s">
        <v>331</v>
      </c>
    </row>
    <row r="10" spans="1:18" ht="14.4">
      <c r="A10" s="24"/>
      <c r="B10" s="24" t="s">
        <v>60</v>
      </c>
      <c r="C10" s="177"/>
      <c r="D10" s="177"/>
      <c r="E10" s="186">
        <v>0.86094974999999996</v>
      </c>
      <c r="F10" s="187">
        <v>1.9976164166666666</v>
      </c>
      <c r="G10" s="24"/>
      <c r="H10" s="175"/>
      <c r="I10" s="188">
        <f>+C10*M10</f>
        <v>0</v>
      </c>
      <c r="J10" s="189">
        <f>+D10*M10</f>
        <v>0</v>
      </c>
      <c r="K10" s="175"/>
      <c r="L10" s="35" t="s">
        <v>59</v>
      </c>
      <c r="M10" s="190">
        <f>VLOOKUP(L10,N$9:Q$12,4,FALSE)</f>
        <v>0.074999999999999997</v>
      </c>
      <c r="N10" s="36" t="s">
        <v>61</v>
      </c>
      <c r="O10" s="191">
        <f>COUNTIF(L$9:L$243,N10)</f>
        <v>20</v>
      </c>
      <c r="P10" s="192">
        <v>0.34999999999999998</v>
      </c>
      <c r="Q10" s="193">
        <f>+P10/O10</f>
        <v>0.017499999999999998</v>
      </c>
      <c r="R10" s="37" t="s">
        <v>62</v>
      </c>
    </row>
    <row r="11" spans="1:18" ht="14.4">
      <c r="A11" s="24"/>
      <c r="B11" s="24" t="s">
        <v>63</v>
      </c>
      <c r="C11" s="177"/>
      <c r="D11" s="177"/>
      <c r="E11" s="194">
        <v>0.82761641666666674</v>
      </c>
      <c r="F11" s="195">
        <v>2.0142830833333334</v>
      </c>
      <c r="G11" s="24"/>
      <c r="H11" s="175"/>
      <c r="I11" s="188">
        <f>+C11*M11</f>
        <v>0</v>
      </c>
      <c r="J11" s="189">
        <f>+D11*M11</f>
        <v>0</v>
      </c>
      <c r="K11" s="175"/>
      <c r="L11" s="35" t="s">
        <v>59</v>
      </c>
      <c r="M11" s="190">
        <f>VLOOKUP(L11,N$9:Q$12,4,FALSE)</f>
        <v>0.074999999999999997</v>
      </c>
      <c r="N11" s="36" t="s">
        <v>64</v>
      </c>
      <c r="O11" s="191">
        <f>COUNTIF(L$9:L$243,N11)</f>
        <v>4</v>
      </c>
      <c r="P11" s="192">
        <v>0.14999999999999999</v>
      </c>
      <c r="Q11" s="193">
        <f>+P11/O11</f>
        <v>0.037499999999999999</v>
      </c>
      <c r="R11" s="37" t="s">
        <v>65</v>
      </c>
    </row>
    <row r="12" spans="1:18" ht="15" thickBot="1">
      <c r="A12" s="24"/>
      <c r="B12" s="24" t="s">
        <v>66</v>
      </c>
      <c r="C12" s="177"/>
      <c r="D12" s="177"/>
      <c r="E12" s="186">
        <v>0.86428308333333315</v>
      </c>
      <c r="F12" s="187">
        <v>2.0676164166666666</v>
      </c>
      <c r="G12" s="24"/>
      <c r="H12" s="175"/>
      <c r="I12" s="188">
        <f>+C12*M12</f>
        <v>0</v>
      </c>
      <c r="J12" s="189">
        <f>+D12*M12</f>
        <v>0</v>
      </c>
      <c r="K12" s="175"/>
      <c r="L12" s="35" t="s">
        <v>59</v>
      </c>
      <c r="M12" s="190">
        <f>VLOOKUP(L12,N$9:Q$12,4,FALSE)</f>
        <v>0.074999999999999997</v>
      </c>
      <c r="N12" s="38" t="s">
        <v>67</v>
      </c>
      <c r="O12" s="196">
        <f>COUNTIF(L$9:L$243,N12)</f>
        <v>205</v>
      </c>
      <c r="P12" s="197">
        <v>0.050000000000000003</v>
      </c>
      <c r="Q12" s="198">
        <f>+P12/O12</f>
        <v>0.00024390243902439027</v>
      </c>
      <c r="R12" s="39" t="s">
        <v>68</v>
      </c>
    </row>
    <row r="13" spans="1:18" ht="15.6" thickTop="1" thickBot="1">
      <c r="A13" s="24"/>
      <c r="B13" s="24" t="s">
        <v>69</v>
      </c>
      <c r="C13" s="177"/>
      <c r="D13" s="177"/>
      <c r="E13" s="194">
        <v>0.89650000000000007</v>
      </c>
      <c r="F13" s="195">
        <v>2.1398333333333333</v>
      </c>
      <c r="G13" s="24"/>
      <c r="H13" s="175"/>
      <c r="I13" s="188">
        <f>+C13*M13</f>
        <v>0</v>
      </c>
      <c r="J13" s="189">
        <f>+D13*M13</f>
        <v>0</v>
      </c>
      <c r="K13" s="175"/>
      <c r="L13" s="35" t="s">
        <v>64</v>
      </c>
      <c r="M13" s="190">
        <f>VLOOKUP(L13,N$9:Q$12,4,FALSE)</f>
        <v>0.037499999999999999</v>
      </c>
      <c r="N13" s="40"/>
      <c r="O13" s="199">
        <f>SUM(O9:O12)</f>
        <v>235</v>
      </c>
      <c r="P13" s="200">
        <f>SUM(P9:P12)</f>
        <v>1</v>
      </c>
      <c r="Q13" s="201"/>
      <c r="R13" s="41"/>
    </row>
    <row r="14" spans="1:18" ht="14.4">
      <c r="A14" s="24"/>
      <c r="B14" s="24" t="s">
        <v>70</v>
      </c>
      <c r="C14" s="177"/>
      <c r="D14" s="177"/>
      <c r="E14" s="186">
        <v>1.0165000000000002</v>
      </c>
      <c r="F14" s="187">
        <v>2.1715</v>
      </c>
      <c r="G14" s="24"/>
      <c r="H14" s="175"/>
      <c r="I14" s="188">
        <f>+C14*M14</f>
        <v>0</v>
      </c>
      <c r="J14" s="189">
        <f>+D14*M14</f>
        <v>0</v>
      </c>
      <c r="K14" s="175"/>
      <c r="L14" s="35" t="s">
        <v>59</v>
      </c>
      <c r="M14" s="190">
        <f>VLOOKUP(L14,N$9:Q$12,4,FALSE)</f>
        <v>0.074999999999999997</v>
      </c>
      <c r="N14" s="24"/>
      <c r="O14" s="24"/>
      <c r="P14" s="24"/>
      <c r="Q14" s="24"/>
      <c r="R14" s="24"/>
    </row>
    <row r="15" spans="1:18" ht="14.4">
      <c r="A15" s="24"/>
      <c r="B15" s="24" t="s">
        <v>71</v>
      </c>
      <c r="C15" s="177"/>
      <c r="D15" s="177"/>
      <c r="E15" s="194">
        <v>0.99983333333333346</v>
      </c>
      <c r="F15" s="195">
        <v>2.1948333333333334</v>
      </c>
      <c r="G15" s="24"/>
      <c r="H15" s="175"/>
      <c r="I15" s="188">
        <f>+C15*M15</f>
        <v>0</v>
      </c>
      <c r="J15" s="189">
        <f>+D15*M15</f>
        <v>0</v>
      </c>
      <c r="K15" s="175"/>
      <c r="L15" s="35" t="s">
        <v>61</v>
      </c>
      <c r="M15" s="190">
        <f>VLOOKUP(L15,N$9:Q$12,4,FALSE)</f>
        <v>0.017499999999999998</v>
      </c>
      <c r="N15" s="24"/>
      <c r="O15" s="24"/>
      <c r="P15" s="24"/>
      <c r="Q15" s="24"/>
      <c r="R15" s="24"/>
    </row>
    <row r="16" spans="1:18" ht="14.4">
      <c r="A16" s="24"/>
      <c r="B16" s="24" t="s">
        <v>72</v>
      </c>
      <c r="C16" s="177"/>
      <c r="D16" s="177"/>
      <c r="E16" s="186">
        <v>0.99983333333333346</v>
      </c>
      <c r="F16" s="187">
        <v>2.2415000000000003</v>
      </c>
      <c r="G16" s="24"/>
      <c r="H16" s="175"/>
      <c r="I16" s="188">
        <f>+C16*M16</f>
        <v>0</v>
      </c>
      <c r="J16" s="189">
        <f>+D16*M16</f>
        <v>0</v>
      </c>
      <c r="K16" s="175"/>
      <c r="L16" s="35" t="s">
        <v>61</v>
      </c>
      <c r="M16" s="190">
        <f>VLOOKUP(L16,N$9:Q$12,4,FALSE)</f>
        <v>0.017499999999999998</v>
      </c>
      <c r="N16" s="24"/>
      <c r="O16" s="24"/>
      <c r="P16" s="24"/>
      <c r="Q16" s="24"/>
      <c r="R16" s="24"/>
    </row>
    <row r="17" spans="1:18" ht="14.4">
      <c r="A17" s="24"/>
      <c r="B17" s="24" t="s">
        <v>73</v>
      </c>
      <c r="C17" s="177"/>
      <c r="D17" s="177"/>
      <c r="E17" s="194">
        <v>0.97650000000000015</v>
      </c>
      <c r="F17" s="195">
        <v>2.1614999999999998</v>
      </c>
      <c r="G17" s="24"/>
      <c r="H17" s="175"/>
      <c r="I17" s="188">
        <f>+C17*M17</f>
        <v>0</v>
      </c>
      <c r="J17" s="189">
        <f>+D17*M17</f>
        <v>0</v>
      </c>
      <c r="K17" s="175"/>
      <c r="L17" s="35" t="s">
        <v>59</v>
      </c>
      <c r="M17" s="190">
        <f>VLOOKUP(L17,N$9:Q$12,4,FALSE)</f>
        <v>0.074999999999999997</v>
      </c>
      <c r="N17" s="24"/>
      <c r="O17" s="24"/>
      <c r="P17" s="24"/>
      <c r="Q17" s="24"/>
      <c r="R17" s="24"/>
    </row>
    <row r="18" spans="1:18" ht="14.4">
      <c r="A18" s="24"/>
      <c r="B18" s="24" t="s">
        <v>74</v>
      </c>
      <c r="C18" s="177"/>
      <c r="D18" s="177"/>
      <c r="E18" s="186">
        <v>0.99983333333333346</v>
      </c>
      <c r="F18" s="187">
        <v>2.2698333333333336</v>
      </c>
      <c r="G18" s="24"/>
      <c r="H18" s="175"/>
      <c r="I18" s="188">
        <f>+C18*M18</f>
        <v>0</v>
      </c>
      <c r="J18" s="189">
        <f>+D18*M18</f>
        <v>0</v>
      </c>
      <c r="K18" s="175"/>
      <c r="L18" s="35" t="s">
        <v>61</v>
      </c>
      <c r="M18" s="190">
        <f>VLOOKUP(L18,N$9:Q$12,4,FALSE)</f>
        <v>0.017499999999999998</v>
      </c>
      <c r="N18" s="24"/>
      <c r="O18" s="24"/>
      <c r="P18" s="24"/>
      <c r="Q18" s="24"/>
      <c r="R18" s="24"/>
    </row>
    <row r="19" spans="1:18" ht="14.4">
      <c r="A19" s="24"/>
      <c r="B19" s="24" t="s">
        <v>75</v>
      </c>
      <c r="C19" s="177"/>
      <c r="D19" s="177"/>
      <c r="E19" s="194">
        <v>0.99983333333333346</v>
      </c>
      <c r="F19" s="195">
        <v>2.1865000000000001</v>
      </c>
      <c r="G19" s="24"/>
      <c r="H19" s="175"/>
      <c r="I19" s="188">
        <f>+C19*M19</f>
        <v>0</v>
      </c>
      <c r="J19" s="189">
        <f>+D19*M19</f>
        <v>0</v>
      </c>
      <c r="K19" s="175"/>
      <c r="L19" s="35" t="s">
        <v>61</v>
      </c>
      <c r="M19" s="190">
        <f>VLOOKUP(L19,N$9:Q$12,4,FALSE)</f>
        <v>0.017499999999999998</v>
      </c>
      <c r="N19" s="24"/>
      <c r="O19" s="24"/>
      <c r="P19" s="24"/>
      <c r="Q19" s="24"/>
      <c r="R19" s="24"/>
    </row>
    <row r="20" spans="1:18" ht="14.4">
      <c r="A20" s="24"/>
      <c r="B20" s="24" t="s">
        <v>76</v>
      </c>
      <c r="C20" s="177"/>
      <c r="D20" s="177"/>
      <c r="E20" s="186">
        <v>1.1315000000000002</v>
      </c>
      <c r="F20" s="187">
        <v>2.4331666666666667</v>
      </c>
      <c r="G20" s="24"/>
      <c r="H20" s="175"/>
      <c r="I20" s="188">
        <f>+C20*M20</f>
        <v>0</v>
      </c>
      <c r="J20" s="189">
        <f>+D20*M20</f>
        <v>0</v>
      </c>
      <c r="K20" s="175"/>
      <c r="L20" s="35" t="s">
        <v>67</v>
      </c>
      <c r="M20" s="190">
        <f>VLOOKUP(L20,N$9:Q$12,4,FALSE)</f>
        <v>0.00024390243902439027</v>
      </c>
      <c r="N20" s="24"/>
      <c r="O20" s="24"/>
      <c r="P20" s="24"/>
      <c r="Q20" s="24"/>
      <c r="R20" s="24"/>
    </row>
    <row r="21" spans="1:18" ht="14.4">
      <c r="A21" s="24"/>
      <c r="B21" s="24" t="s">
        <v>77</v>
      </c>
      <c r="C21" s="177"/>
      <c r="D21" s="177"/>
      <c r="E21" s="194">
        <v>0.87983333333333347</v>
      </c>
      <c r="F21" s="195">
        <v>0.93150000000000011</v>
      </c>
      <c r="G21" s="24"/>
      <c r="H21" s="175"/>
      <c r="I21" s="188">
        <f>+C21*M21</f>
        <v>0</v>
      </c>
      <c r="J21" s="189">
        <f>+D21*M21</f>
        <v>0</v>
      </c>
      <c r="K21" s="175"/>
      <c r="L21" s="35" t="s">
        <v>64</v>
      </c>
      <c r="M21" s="190">
        <f>VLOOKUP(L21,N$9:Q$12,4,FALSE)</f>
        <v>0.037499999999999999</v>
      </c>
      <c r="N21" s="24"/>
      <c r="O21" s="24"/>
      <c r="P21" s="24"/>
      <c r="Q21" s="24"/>
      <c r="R21" s="24"/>
    </row>
    <row r="22" spans="1:18" ht="14.4">
      <c r="A22" s="24"/>
      <c r="B22" s="24" t="s">
        <v>78</v>
      </c>
      <c r="C22" s="177"/>
      <c r="D22" s="177"/>
      <c r="E22" s="186">
        <v>0.99983333333333346</v>
      </c>
      <c r="F22" s="187">
        <v>2.3031666666666668</v>
      </c>
      <c r="G22" s="24"/>
      <c r="H22" s="175"/>
      <c r="I22" s="188">
        <f>+C22*M22</f>
        <v>0</v>
      </c>
      <c r="J22" s="189">
        <f>+D22*M22</f>
        <v>0</v>
      </c>
      <c r="K22" s="175"/>
      <c r="L22" s="35" t="s">
        <v>61</v>
      </c>
      <c r="M22" s="190">
        <f>VLOOKUP(L22,N$9:Q$12,4,FALSE)</f>
        <v>0.017499999999999998</v>
      </c>
      <c r="N22" s="24"/>
      <c r="O22" s="24"/>
      <c r="P22" s="24"/>
      <c r="Q22" s="24"/>
      <c r="R22" s="24"/>
    </row>
    <row r="23" spans="1:18" ht="14.4">
      <c r="A23" s="24"/>
      <c r="B23" s="24" t="s">
        <v>79</v>
      </c>
      <c r="C23" s="177"/>
      <c r="D23" s="177"/>
      <c r="E23" s="194">
        <v>0.99983333333333346</v>
      </c>
      <c r="F23" s="195">
        <v>2.233166666666667</v>
      </c>
      <c r="G23" s="24"/>
      <c r="H23" s="175"/>
      <c r="I23" s="188">
        <f>+C23*M23</f>
        <v>0</v>
      </c>
      <c r="J23" s="189">
        <f>+D23*M23</f>
        <v>0</v>
      </c>
      <c r="K23" s="175"/>
      <c r="L23" s="35" t="s">
        <v>61</v>
      </c>
      <c r="M23" s="190">
        <f>VLOOKUP(L23,N$9:Q$12,4,FALSE)</f>
        <v>0.017499999999999998</v>
      </c>
      <c r="N23" s="24"/>
      <c r="O23" s="24"/>
      <c r="P23" s="24"/>
      <c r="Q23" s="24"/>
      <c r="R23" s="24"/>
    </row>
    <row r="24" spans="1:18" ht="14.4">
      <c r="A24" s="24"/>
      <c r="B24" s="24" t="s">
        <v>80</v>
      </c>
      <c r="C24" s="177"/>
      <c r="D24" s="177"/>
      <c r="E24" s="186">
        <v>0.99983333333333346</v>
      </c>
      <c r="F24" s="187">
        <v>2.1865000000000001</v>
      </c>
      <c r="G24" s="24"/>
      <c r="H24" s="175"/>
      <c r="I24" s="188">
        <f>+C24*M24</f>
        <v>0</v>
      </c>
      <c r="J24" s="189">
        <f>+D24*M24</f>
        <v>0</v>
      </c>
      <c r="K24" s="175"/>
      <c r="L24" s="35" t="s">
        <v>61</v>
      </c>
      <c r="M24" s="190">
        <f>VLOOKUP(L24,N$9:Q$12,4,FALSE)</f>
        <v>0.017499999999999998</v>
      </c>
      <c r="N24" s="24"/>
      <c r="O24" s="24"/>
      <c r="P24" s="24"/>
      <c r="Q24" s="24"/>
      <c r="R24" s="24"/>
    </row>
    <row r="25" spans="1:18" ht="14.4">
      <c r="A25" s="24"/>
      <c r="B25" s="24" t="s">
        <v>81</v>
      </c>
      <c r="C25" s="177"/>
      <c r="D25" s="177"/>
      <c r="E25" s="194">
        <v>0.99983333333333346</v>
      </c>
      <c r="F25" s="195">
        <v>2.2364999999999999</v>
      </c>
      <c r="G25" s="24"/>
      <c r="H25" s="175"/>
      <c r="I25" s="188">
        <f>+C25*M25</f>
        <v>0</v>
      </c>
      <c r="J25" s="189">
        <f>+D25*M25</f>
        <v>0</v>
      </c>
      <c r="K25" s="175"/>
      <c r="L25" s="35" t="s">
        <v>61</v>
      </c>
      <c r="M25" s="190">
        <f>VLOOKUP(L25,N$9:Q$12,4,FALSE)</f>
        <v>0.017499999999999998</v>
      </c>
      <c r="N25" s="24"/>
      <c r="O25" s="24"/>
      <c r="P25" s="24"/>
      <c r="Q25" s="24"/>
      <c r="R25" s="24"/>
    </row>
    <row r="26" spans="1:18" ht="14.4">
      <c r="A26" s="24"/>
      <c r="B26" s="24" t="s">
        <v>82</v>
      </c>
      <c r="C26" s="177"/>
      <c r="D26" s="177"/>
      <c r="E26" s="186">
        <v>1.0131666666666665</v>
      </c>
      <c r="F26" s="187">
        <v>2.2198333333333333</v>
      </c>
      <c r="G26" s="24"/>
      <c r="H26" s="175"/>
      <c r="I26" s="188">
        <f>+C26*M26</f>
        <v>0</v>
      </c>
      <c r="J26" s="189">
        <f>+D26*M26</f>
        <v>0</v>
      </c>
      <c r="K26" s="175"/>
      <c r="L26" s="35" t="s">
        <v>61</v>
      </c>
      <c r="M26" s="190">
        <f>VLOOKUP(L26,N$9:Q$12,4,FALSE)</f>
        <v>0.017499999999999998</v>
      </c>
      <c r="N26" s="24"/>
      <c r="O26" s="24"/>
      <c r="P26" s="24"/>
      <c r="Q26" s="24"/>
      <c r="R26" s="24"/>
    </row>
    <row r="27" spans="1:18" ht="14.4">
      <c r="A27" s="24"/>
      <c r="B27" s="24" t="s">
        <v>83</v>
      </c>
      <c r="C27" s="177"/>
      <c r="D27" s="177"/>
      <c r="E27" s="194">
        <v>0.99983333333333346</v>
      </c>
      <c r="F27" s="195">
        <v>2.2364999999999999</v>
      </c>
      <c r="G27" s="24"/>
      <c r="H27" s="175"/>
      <c r="I27" s="188">
        <f>+C27*M27</f>
        <v>0</v>
      </c>
      <c r="J27" s="189">
        <f>+D27*M27</f>
        <v>0</v>
      </c>
      <c r="K27" s="175"/>
      <c r="L27" s="35" t="s">
        <v>61</v>
      </c>
      <c r="M27" s="190">
        <f>VLOOKUP(L27,N$9:Q$12,4,FALSE)</f>
        <v>0.017499999999999998</v>
      </c>
      <c r="N27" s="24"/>
      <c r="O27" s="24"/>
      <c r="P27" s="24"/>
      <c r="Q27" s="24"/>
      <c r="R27" s="24"/>
    </row>
    <row r="28" spans="1:18" ht="14.4">
      <c r="A28" s="24"/>
      <c r="B28" s="24" t="s">
        <v>84</v>
      </c>
      <c r="C28" s="177"/>
      <c r="D28" s="177"/>
      <c r="E28" s="186">
        <v>0.99983333333333346</v>
      </c>
      <c r="F28" s="187">
        <v>2.2364999999999999</v>
      </c>
      <c r="G28" s="24"/>
      <c r="H28" s="175"/>
      <c r="I28" s="188">
        <f>+C28*M28</f>
        <v>0</v>
      </c>
      <c r="J28" s="189">
        <f>+D28*M28</f>
        <v>0</v>
      </c>
      <c r="K28" s="175"/>
      <c r="L28" s="35" t="s">
        <v>61</v>
      </c>
      <c r="M28" s="190">
        <f>VLOOKUP(L28,N$9:Q$12,4,FALSE)</f>
        <v>0.017499999999999998</v>
      </c>
      <c r="N28" s="24"/>
      <c r="O28" s="24"/>
      <c r="P28" s="24"/>
      <c r="Q28" s="24"/>
      <c r="R28" s="24"/>
    </row>
    <row r="29" spans="1:18" ht="14.4">
      <c r="A29" s="24"/>
      <c r="B29" s="24" t="s">
        <v>85</v>
      </c>
      <c r="C29" s="177"/>
      <c r="D29" s="177"/>
      <c r="E29" s="194">
        <v>0.99983333333333346</v>
      </c>
      <c r="F29" s="195">
        <v>2.2364999999999999</v>
      </c>
      <c r="G29" s="24"/>
      <c r="H29" s="175"/>
      <c r="I29" s="188">
        <f>+C29*M29</f>
        <v>0</v>
      </c>
      <c r="J29" s="189">
        <f>+D29*M29</f>
        <v>0</v>
      </c>
      <c r="K29" s="175"/>
      <c r="L29" s="35" t="s">
        <v>61</v>
      </c>
      <c r="M29" s="190">
        <f>VLOOKUP(L29,N$9:Q$12,4,FALSE)</f>
        <v>0.017499999999999998</v>
      </c>
      <c r="N29" s="24"/>
      <c r="O29" s="24"/>
      <c r="P29" s="24"/>
      <c r="Q29" s="24"/>
      <c r="R29" s="24"/>
    </row>
    <row r="30" spans="1:18" ht="14.4">
      <c r="A30" s="24"/>
      <c r="B30" s="24" t="s">
        <v>86</v>
      </c>
      <c r="C30" s="177"/>
      <c r="D30" s="177"/>
      <c r="E30" s="186">
        <v>0.88150000000000006</v>
      </c>
      <c r="F30" s="187">
        <v>0.88150000000000006</v>
      </c>
      <c r="G30" s="24"/>
      <c r="H30" s="175"/>
      <c r="I30" s="188">
        <f>+C30*M30</f>
        <v>0</v>
      </c>
      <c r="J30" s="189">
        <f>+D30*M30</f>
        <v>0</v>
      </c>
      <c r="K30" s="175"/>
      <c r="L30" s="35" t="s">
        <v>64</v>
      </c>
      <c r="M30" s="190">
        <f>VLOOKUP(L30,N$9:Q$12,4,FALSE)</f>
        <v>0.037499999999999999</v>
      </c>
      <c r="N30" s="24"/>
      <c r="O30" s="24"/>
      <c r="P30" s="24"/>
      <c r="Q30" s="24"/>
      <c r="R30" s="24"/>
    </row>
    <row r="31" spans="1:18" ht="14.4">
      <c r="A31" s="24"/>
      <c r="B31" s="24" t="s">
        <v>87</v>
      </c>
      <c r="C31" s="177"/>
      <c r="D31" s="177"/>
      <c r="E31" s="194">
        <v>0.99983333333333346</v>
      </c>
      <c r="F31" s="195">
        <v>2.2115</v>
      </c>
      <c r="G31" s="24"/>
      <c r="H31" s="175"/>
      <c r="I31" s="188">
        <f>+C31*M31</f>
        <v>0</v>
      </c>
      <c r="J31" s="189">
        <f>+D31*M31</f>
        <v>0</v>
      </c>
      <c r="K31" s="175"/>
      <c r="L31" s="35" t="s">
        <v>61</v>
      </c>
      <c r="M31" s="190">
        <f>VLOOKUP(L31,N$9:Q$12,4,FALSE)</f>
        <v>0.017499999999999998</v>
      </c>
      <c r="N31" s="24"/>
      <c r="O31" s="24"/>
      <c r="P31" s="24"/>
      <c r="Q31" s="24"/>
      <c r="R31" s="24"/>
    </row>
    <row r="32" spans="1:18" ht="14.4">
      <c r="A32" s="24"/>
      <c r="B32" s="24" t="s">
        <v>88</v>
      </c>
      <c r="C32" s="177"/>
      <c r="D32" s="177"/>
      <c r="E32" s="186">
        <v>0.99983333333333346</v>
      </c>
      <c r="F32" s="187">
        <v>2.2065000000000001</v>
      </c>
      <c r="G32" s="24"/>
      <c r="H32" s="175"/>
      <c r="I32" s="188">
        <f>+C32*M32</f>
        <v>0</v>
      </c>
      <c r="J32" s="189">
        <f>+D32*M32</f>
        <v>0</v>
      </c>
      <c r="K32" s="175"/>
      <c r="L32" s="35" t="s">
        <v>61</v>
      </c>
      <c r="M32" s="190">
        <f>VLOOKUP(L32,N$9:Q$12,4,FALSE)</f>
        <v>0.017499999999999998</v>
      </c>
      <c r="N32" s="24"/>
      <c r="O32" s="24"/>
      <c r="P32" s="24"/>
      <c r="Q32" s="24"/>
      <c r="R32" s="24"/>
    </row>
    <row r="33" spans="1:18" ht="14.4">
      <c r="A33" s="24"/>
      <c r="B33" s="24" t="s">
        <v>89</v>
      </c>
      <c r="C33" s="177"/>
      <c r="D33" s="177"/>
      <c r="E33" s="194">
        <v>1.0515000000000001</v>
      </c>
      <c r="F33" s="195">
        <v>2.3031666666666668</v>
      </c>
      <c r="G33" s="24"/>
      <c r="H33" s="175"/>
      <c r="I33" s="188">
        <f>+C33*M33</f>
        <v>0</v>
      </c>
      <c r="J33" s="189">
        <f>+D33*M33</f>
        <v>0</v>
      </c>
      <c r="K33" s="175"/>
      <c r="L33" s="35" t="s">
        <v>61</v>
      </c>
      <c r="M33" s="190">
        <f>VLOOKUP(L33,N$9:Q$12,4,FALSE)</f>
        <v>0.017499999999999998</v>
      </c>
      <c r="N33" s="24"/>
      <c r="O33" s="24"/>
      <c r="P33" s="24"/>
      <c r="Q33" s="24"/>
      <c r="R33" s="24"/>
    </row>
    <row r="34" spans="1:18" ht="14.4">
      <c r="A34" s="24"/>
      <c r="B34" s="24" t="s">
        <v>90</v>
      </c>
      <c r="C34" s="177"/>
      <c r="D34" s="177"/>
      <c r="E34" s="186">
        <v>1.0098333333333334</v>
      </c>
      <c r="F34" s="187">
        <v>2.2198333333333333</v>
      </c>
      <c r="G34" s="24"/>
      <c r="H34" s="175"/>
      <c r="I34" s="188">
        <f>+C34*M34</f>
        <v>0</v>
      </c>
      <c r="J34" s="189">
        <f>+D34*M34</f>
        <v>0</v>
      </c>
      <c r="K34" s="175"/>
      <c r="L34" s="35" t="s">
        <v>61</v>
      </c>
      <c r="M34" s="190">
        <f>VLOOKUP(L34,N$9:Q$12,4,FALSE)</f>
        <v>0.017499999999999998</v>
      </c>
      <c r="N34" s="24"/>
      <c r="O34" s="24"/>
      <c r="P34" s="24"/>
      <c r="Q34" s="24"/>
      <c r="R34" s="24"/>
    </row>
    <row r="35" spans="1:18" ht="14.4">
      <c r="A35" s="24"/>
      <c r="B35" s="24" t="s">
        <v>91</v>
      </c>
      <c r="C35" s="177"/>
      <c r="D35" s="177"/>
      <c r="E35" s="194">
        <v>4.308361408333333</v>
      </c>
      <c r="F35" s="195">
        <v>4.5916947416666671</v>
      </c>
      <c r="G35" s="24"/>
      <c r="H35" s="175"/>
      <c r="I35" s="188">
        <f>+C35*M35</f>
        <v>0</v>
      </c>
      <c r="J35" s="189">
        <f>+D35*M35</f>
        <v>0</v>
      </c>
      <c r="K35" s="175"/>
      <c r="L35" s="35" t="s">
        <v>67</v>
      </c>
      <c r="M35" s="190">
        <f>VLOOKUP(L35,N$9:Q$12,4,FALSE)</f>
        <v>0.00024390243902439027</v>
      </c>
      <c r="N35" s="24"/>
      <c r="O35" s="24"/>
      <c r="P35" s="24"/>
      <c r="Q35" s="24"/>
      <c r="R35" s="24"/>
    </row>
    <row r="36" spans="1:18" ht="14.4">
      <c r="A36" s="24"/>
      <c r="B36" s="24" t="s">
        <v>92</v>
      </c>
      <c r="C36" s="177"/>
      <c r="D36" s="177"/>
      <c r="E36" s="186">
        <v>4.6883614083333329</v>
      </c>
      <c r="F36" s="187">
        <v>4.6883614083333329</v>
      </c>
      <c r="G36" s="24"/>
      <c r="H36" s="175"/>
      <c r="I36" s="188">
        <f>+C36*M36</f>
        <v>0</v>
      </c>
      <c r="J36" s="189">
        <f>+D36*M36</f>
        <v>0</v>
      </c>
      <c r="K36" s="175"/>
      <c r="L36" s="35" t="s">
        <v>67</v>
      </c>
      <c r="M36" s="190">
        <f>VLOOKUP(L36,N$9:Q$12,4,FALSE)</f>
        <v>0.00024390243902439027</v>
      </c>
      <c r="N36" s="24"/>
      <c r="O36" s="24"/>
      <c r="P36" s="24"/>
      <c r="Q36" s="24"/>
      <c r="R36" s="24"/>
    </row>
    <row r="37" spans="1:18" ht="14.4">
      <c r="A37" s="24"/>
      <c r="B37" s="24" t="s">
        <v>93</v>
      </c>
      <c r="C37" s="177"/>
      <c r="D37" s="177"/>
      <c r="E37" s="194">
        <v>4.4050280750000006</v>
      </c>
      <c r="F37" s="195">
        <v>4.5716947416666676</v>
      </c>
      <c r="G37" s="24"/>
      <c r="H37" s="175"/>
      <c r="I37" s="188">
        <f>+C37*M37</f>
        <v>0</v>
      </c>
      <c r="J37" s="189">
        <f>+D37*M37</f>
        <v>0</v>
      </c>
      <c r="K37" s="175"/>
      <c r="L37" s="35" t="s">
        <v>67</v>
      </c>
      <c r="M37" s="190">
        <f>VLOOKUP(L37,N$9:Q$12,4,FALSE)</f>
        <v>0.00024390243902439027</v>
      </c>
      <c r="N37" s="24"/>
      <c r="O37" s="24"/>
      <c r="P37" s="24"/>
      <c r="Q37" s="24"/>
      <c r="R37" s="24"/>
    </row>
    <row r="38" spans="1:18" ht="14.4">
      <c r="A38" s="24"/>
      <c r="B38" s="24" t="s">
        <v>94</v>
      </c>
      <c r="C38" s="177"/>
      <c r="D38" s="177"/>
      <c r="E38" s="186">
        <v>2.495028075</v>
      </c>
      <c r="F38" s="187">
        <v>2.7450280750000005</v>
      </c>
      <c r="G38" s="24"/>
      <c r="H38" s="175"/>
      <c r="I38" s="188">
        <f>+C38*M38</f>
        <v>0</v>
      </c>
      <c r="J38" s="189">
        <f>+D38*M38</f>
        <v>0</v>
      </c>
      <c r="K38" s="175"/>
      <c r="L38" s="35" t="s">
        <v>67</v>
      </c>
      <c r="M38" s="190">
        <f>VLOOKUP(L38,N$9:Q$12,4,FALSE)</f>
        <v>0.00024390243902439027</v>
      </c>
      <c r="N38" s="24"/>
      <c r="O38" s="24"/>
      <c r="P38" s="24"/>
      <c r="Q38" s="24"/>
      <c r="R38" s="24"/>
    </row>
    <row r="39" spans="1:18" ht="14.4">
      <c r="A39" s="24"/>
      <c r="B39" s="24" t="s">
        <v>95</v>
      </c>
      <c r="C39" s="177"/>
      <c r="D39" s="177"/>
      <c r="E39" s="194">
        <v>4.4050280750000006</v>
      </c>
      <c r="F39" s="195">
        <v>4.5716947416666676</v>
      </c>
      <c r="G39" s="24"/>
      <c r="H39" s="175"/>
      <c r="I39" s="188">
        <f>+C39*M39</f>
        <v>0</v>
      </c>
      <c r="J39" s="189">
        <f>+D39*M39</f>
        <v>0</v>
      </c>
      <c r="K39" s="175"/>
      <c r="L39" s="35" t="s">
        <v>67</v>
      </c>
      <c r="M39" s="190">
        <f>VLOOKUP(L39,N$9:Q$12,4,FALSE)</f>
        <v>0.00024390243902439027</v>
      </c>
      <c r="N39" s="24"/>
      <c r="O39" s="24"/>
      <c r="P39" s="24"/>
      <c r="Q39" s="24"/>
      <c r="R39" s="24"/>
    </row>
    <row r="40" spans="1:18" ht="14.4">
      <c r="A40" s="24"/>
      <c r="B40" s="24" t="s">
        <v>96</v>
      </c>
      <c r="C40" s="177"/>
      <c r="D40" s="177"/>
      <c r="E40" s="186">
        <v>2.5116947416666666</v>
      </c>
      <c r="F40" s="187">
        <v>2.7450280750000005</v>
      </c>
      <c r="G40" s="24"/>
      <c r="H40" s="175"/>
      <c r="I40" s="188">
        <f>+C40*M40</f>
        <v>0</v>
      </c>
      <c r="J40" s="189">
        <f>+D40*M40</f>
        <v>0</v>
      </c>
      <c r="K40" s="175"/>
      <c r="L40" s="35" t="s">
        <v>67</v>
      </c>
      <c r="M40" s="190">
        <f>VLOOKUP(L40,N$9:Q$12,4,FALSE)</f>
        <v>0.00024390243902439027</v>
      </c>
      <c r="N40" s="24"/>
      <c r="O40" s="24"/>
      <c r="P40" s="24"/>
      <c r="Q40" s="24"/>
      <c r="R40" s="24"/>
    </row>
    <row r="41" spans="1:18" ht="14.4">
      <c r="A41" s="24"/>
      <c r="B41" s="24" t="s">
        <v>97</v>
      </c>
      <c r="C41" s="177"/>
      <c r="D41" s="177"/>
      <c r="E41" s="194">
        <v>2.7583614083333337</v>
      </c>
      <c r="F41" s="195">
        <v>2.7583614083333337</v>
      </c>
      <c r="G41" s="24"/>
      <c r="H41" s="175"/>
      <c r="I41" s="188">
        <f>+C41*M41</f>
        <v>0</v>
      </c>
      <c r="J41" s="189">
        <f>+D41*M41</f>
        <v>0</v>
      </c>
      <c r="K41" s="175"/>
      <c r="L41" s="35" t="s">
        <v>67</v>
      </c>
      <c r="M41" s="190">
        <f>VLOOKUP(L41,N$9:Q$12,4,FALSE)</f>
        <v>0.00024390243902439027</v>
      </c>
      <c r="N41" s="24"/>
      <c r="O41" s="24"/>
      <c r="P41" s="24"/>
      <c r="Q41" s="24"/>
      <c r="R41" s="24"/>
    </row>
    <row r="42" spans="1:18" ht="14.4">
      <c r="A42" s="24"/>
      <c r="B42" s="24" t="s">
        <v>98</v>
      </c>
      <c r="C42" s="177"/>
      <c r="D42" s="177"/>
      <c r="E42" s="186">
        <v>2.4433614083333333</v>
      </c>
      <c r="F42" s="187">
        <v>2.620028075</v>
      </c>
      <c r="G42" s="24"/>
      <c r="H42" s="175"/>
      <c r="I42" s="188">
        <f>+C42*M42</f>
        <v>0</v>
      </c>
      <c r="J42" s="189">
        <f>+D42*M42</f>
        <v>0</v>
      </c>
      <c r="K42" s="175"/>
      <c r="L42" s="35" t="s">
        <v>61</v>
      </c>
      <c r="M42" s="190">
        <f>VLOOKUP(L42,N$9:Q$12,4,FALSE)</f>
        <v>0.017499999999999998</v>
      </c>
      <c r="N42" s="24"/>
      <c r="O42" s="24"/>
      <c r="P42" s="24"/>
      <c r="Q42" s="24"/>
      <c r="R42" s="24"/>
    </row>
    <row r="43" spans="1:18" ht="14.4">
      <c r="A43" s="24"/>
      <c r="B43" s="24" t="s">
        <v>99</v>
      </c>
      <c r="C43" s="177"/>
      <c r="D43" s="177"/>
      <c r="E43" s="194">
        <v>2.3583614083333333</v>
      </c>
      <c r="F43" s="195">
        <v>2.4916947416666666</v>
      </c>
      <c r="G43" s="24"/>
      <c r="H43" s="175"/>
      <c r="I43" s="188">
        <f>+C43*M43</f>
        <v>0</v>
      </c>
      <c r="J43" s="189">
        <f>+D43*M43</f>
        <v>0</v>
      </c>
      <c r="K43" s="175"/>
      <c r="L43" s="35" t="s">
        <v>64</v>
      </c>
      <c r="M43" s="190">
        <f>VLOOKUP(L43,N$9:Q$12,4,FALSE)</f>
        <v>0.037499999999999999</v>
      </c>
      <c r="N43" s="24"/>
      <c r="O43" s="24"/>
      <c r="P43" s="24"/>
      <c r="Q43" s="24"/>
      <c r="R43" s="24"/>
    </row>
    <row r="44" spans="1:18" ht="14.4">
      <c r="A44" s="24"/>
      <c r="B44" s="24" t="s">
        <v>100</v>
      </c>
      <c r="C44" s="177"/>
      <c r="D44" s="177"/>
      <c r="E44" s="186">
        <v>4.2583614083333332</v>
      </c>
      <c r="F44" s="187">
        <v>4.2583614083333332</v>
      </c>
      <c r="G44" s="24"/>
      <c r="H44" s="175"/>
      <c r="I44" s="188">
        <f>+C44*M44</f>
        <v>0</v>
      </c>
      <c r="J44" s="189">
        <f>+D44*M44</f>
        <v>0</v>
      </c>
      <c r="K44" s="175"/>
      <c r="L44" s="35" t="s">
        <v>67</v>
      </c>
      <c r="M44" s="190">
        <f>VLOOKUP(L44,N$9:Q$12,4,FALSE)</f>
        <v>0.00024390243902439027</v>
      </c>
      <c r="N44" s="24"/>
      <c r="O44" s="24"/>
      <c r="P44" s="24"/>
      <c r="Q44" s="24"/>
      <c r="R44" s="24"/>
    </row>
    <row r="45" spans="1:18" ht="14.4">
      <c r="A45" s="24"/>
      <c r="B45" s="24" t="s">
        <v>101</v>
      </c>
      <c r="C45" s="177"/>
      <c r="D45" s="177"/>
      <c r="E45" s="194">
        <v>2.5783614083333335</v>
      </c>
      <c r="F45" s="195">
        <v>2.8616947416666663</v>
      </c>
      <c r="G45" s="24"/>
      <c r="H45" s="175"/>
      <c r="I45" s="188">
        <f>+C45*M45</f>
        <v>0</v>
      </c>
      <c r="J45" s="189">
        <f>+D45*M45</f>
        <v>0</v>
      </c>
      <c r="K45" s="175"/>
      <c r="L45" s="35" t="s">
        <v>61</v>
      </c>
      <c r="M45" s="190">
        <f>VLOOKUP(L45,N$9:Q$12,4,FALSE)</f>
        <v>0.017499999999999998</v>
      </c>
      <c r="N45" s="24"/>
      <c r="O45" s="24"/>
      <c r="P45" s="24"/>
      <c r="Q45" s="24"/>
      <c r="R45" s="24"/>
    </row>
    <row r="46" spans="1:18" ht="14.4">
      <c r="A46" s="24"/>
      <c r="B46" s="24" t="s">
        <v>102</v>
      </c>
      <c r="C46" s="177"/>
      <c r="D46" s="177"/>
      <c r="E46" s="186">
        <v>2.495028075</v>
      </c>
      <c r="F46" s="187">
        <v>2.7450280750000005</v>
      </c>
      <c r="G46" s="24"/>
      <c r="H46" s="175"/>
      <c r="I46" s="188">
        <f>+C46*M46</f>
        <v>0</v>
      </c>
      <c r="J46" s="189">
        <f>+D46*M46</f>
        <v>0</v>
      </c>
      <c r="K46" s="175"/>
      <c r="L46" s="35" t="s">
        <v>67</v>
      </c>
      <c r="M46" s="190">
        <f>VLOOKUP(L46,N$9:Q$12,4,FALSE)</f>
        <v>0.00024390243902439027</v>
      </c>
      <c r="N46" s="24"/>
      <c r="O46" s="24"/>
      <c r="P46" s="24"/>
      <c r="Q46" s="24"/>
      <c r="R46" s="24"/>
    </row>
    <row r="47" spans="1:18" ht="14.4">
      <c r="A47" s="24"/>
      <c r="B47" s="24" t="s">
        <v>103</v>
      </c>
      <c r="C47" s="177"/>
      <c r="D47" s="177"/>
      <c r="E47" s="194">
        <v>2.661694741666667</v>
      </c>
      <c r="F47" s="195">
        <v>3.0783614083333339</v>
      </c>
      <c r="G47" s="24"/>
      <c r="H47" s="175"/>
      <c r="I47" s="188">
        <f>+C47*M47</f>
        <v>0</v>
      </c>
      <c r="J47" s="189">
        <f>+D47*M47</f>
        <v>0</v>
      </c>
      <c r="K47" s="175"/>
      <c r="L47" s="35" t="s">
        <v>67</v>
      </c>
      <c r="M47" s="190">
        <f>VLOOKUP(L47,N$9:Q$12,4,FALSE)</f>
        <v>0.00024390243902439027</v>
      </c>
      <c r="N47" s="24"/>
      <c r="O47" s="24"/>
      <c r="P47" s="24"/>
      <c r="Q47" s="24"/>
      <c r="R47" s="24"/>
    </row>
    <row r="48" spans="1:18" ht="14.4">
      <c r="A48" s="24"/>
      <c r="B48" s="24" t="s">
        <v>104</v>
      </c>
      <c r="C48" s="177"/>
      <c r="D48" s="177"/>
      <c r="E48" s="186">
        <v>2.6750280750000002</v>
      </c>
      <c r="F48" s="187">
        <v>2.791694741666666</v>
      </c>
      <c r="G48" s="24"/>
      <c r="H48" s="175"/>
      <c r="I48" s="188">
        <f>+C48*M48</f>
        <v>0</v>
      </c>
      <c r="J48" s="189">
        <f>+D48*M48</f>
        <v>0</v>
      </c>
      <c r="K48" s="175"/>
      <c r="L48" s="35" t="s">
        <v>67</v>
      </c>
      <c r="M48" s="190">
        <f>VLOOKUP(L48,N$9:Q$12,4,FALSE)</f>
        <v>0.00024390243902439027</v>
      </c>
      <c r="N48" s="24"/>
      <c r="O48" s="24"/>
      <c r="P48" s="24"/>
      <c r="Q48" s="24"/>
      <c r="R48" s="24"/>
    </row>
    <row r="49" spans="1:18" ht="14.4">
      <c r="A49" s="24"/>
      <c r="B49" s="24" t="s">
        <v>105</v>
      </c>
      <c r="C49" s="177"/>
      <c r="D49" s="177"/>
      <c r="E49" s="194">
        <v>2.4433614083333333</v>
      </c>
      <c r="F49" s="195">
        <v>2.6450280750000004</v>
      </c>
      <c r="G49" s="24"/>
      <c r="H49" s="175"/>
      <c r="I49" s="188">
        <f>+C49*M49</f>
        <v>0</v>
      </c>
      <c r="J49" s="189">
        <f>+D49*M49</f>
        <v>0</v>
      </c>
      <c r="K49" s="175"/>
      <c r="L49" s="35" t="s">
        <v>67</v>
      </c>
      <c r="M49" s="190">
        <f>VLOOKUP(L49,N$9:Q$12,4,FALSE)</f>
        <v>0.00024390243902439027</v>
      </c>
      <c r="N49" s="24"/>
      <c r="O49" s="24"/>
      <c r="P49" s="24"/>
      <c r="Q49" s="24"/>
      <c r="R49" s="24"/>
    </row>
    <row r="50" spans="1:18" ht="14.4">
      <c r="A50" s="24"/>
      <c r="B50" s="24" t="s">
        <v>106</v>
      </c>
      <c r="C50" s="177"/>
      <c r="D50" s="177"/>
      <c r="E50" s="186">
        <v>2.495028075</v>
      </c>
      <c r="F50" s="187">
        <v>3.411694741666667</v>
      </c>
      <c r="G50" s="24"/>
      <c r="H50" s="175"/>
      <c r="I50" s="188">
        <f>+C50*M50</f>
        <v>0</v>
      </c>
      <c r="J50" s="189">
        <f>+D50*M50</f>
        <v>0</v>
      </c>
      <c r="K50" s="175"/>
      <c r="L50" s="35" t="s">
        <v>67</v>
      </c>
      <c r="M50" s="190">
        <f>VLOOKUP(L50,N$9:Q$12,4,FALSE)</f>
        <v>0.00024390243902439027</v>
      </c>
      <c r="N50" s="24"/>
      <c r="O50" s="24"/>
      <c r="P50" s="24"/>
      <c r="Q50" s="24"/>
      <c r="R50" s="24"/>
    </row>
    <row r="51" spans="1:18" ht="14.4">
      <c r="A51" s="24"/>
      <c r="B51" s="24" t="s">
        <v>107</v>
      </c>
      <c r="C51" s="177"/>
      <c r="D51" s="177"/>
      <c r="E51" s="194">
        <v>3.6416947416666665</v>
      </c>
      <c r="F51" s="195">
        <v>3.6416947416666665</v>
      </c>
      <c r="G51" s="24"/>
      <c r="H51" s="175"/>
      <c r="I51" s="188">
        <f>+C51*M51</f>
        <v>0</v>
      </c>
      <c r="J51" s="189">
        <f>+D51*M51</f>
        <v>0</v>
      </c>
      <c r="K51" s="175"/>
      <c r="L51" s="35" t="s">
        <v>67</v>
      </c>
      <c r="M51" s="190">
        <f>VLOOKUP(L51,N$9:Q$12,4,FALSE)</f>
        <v>0.00024390243902439027</v>
      </c>
      <c r="N51" s="24"/>
      <c r="O51" s="24"/>
      <c r="P51" s="24"/>
      <c r="Q51" s="24"/>
      <c r="R51" s="24"/>
    </row>
    <row r="52" spans="1:18" ht="14.4">
      <c r="A52" s="24"/>
      <c r="B52" s="24" t="s">
        <v>108</v>
      </c>
      <c r="C52" s="177"/>
      <c r="D52" s="177"/>
      <c r="E52" s="186">
        <v>4.3216947416666676</v>
      </c>
      <c r="F52" s="187">
        <v>4.4883614083333336</v>
      </c>
      <c r="G52" s="24"/>
      <c r="H52" s="175"/>
      <c r="I52" s="188">
        <f>+C52*M52</f>
        <v>0</v>
      </c>
      <c r="J52" s="189">
        <f>+D52*M52</f>
        <v>0</v>
      </c>
      <c r="K52" s="175"/>
      <c r="L52" s="35" t="s">
        <v>67</v>
      </c>
      <c r="M52" s="190">
        <f>VLOOKUP(L52,N$9:Q$12,4,FALSE)</f>
        <v>0.00024390243902439027</v>
      </c>
      <c r="N52" s="24"/>
      <c r="O52" s="24"/>
      <c r="P52" s="24"/>
      <c r="Q52" s="24"/>
      <c r="R52" s="24"/>
    </row>
    <row r="53" spans="1:18" ht="14.4">
      <c r="A53" s="24"/>
      <c r="B53" s="24" t="s">
        <v>109</v>
      </c>
      <c r="C53" s="177"/>
      <c r="D53" s="177"/>
      <c r="E53" s="194">
        <v>4.8172256199999994</v>
      </c>
      <c r="F53" s="195">
        <v>4.9505589533333332</v>
      </c>
      <c r="G53" s="24"/>
      <c r="H53" s="175"/>
      <c r="I53" s="188">
        <f>+C53*M53</f>
        <v>0</v>
      </c>
      <c r="J53" s="189">
        <f>+D53*M53</f>
        <v>0</v>
      </c>
      <c r="K53" s="175"/>
      <c r="L53" s="35" t="s">
        <v>67</v>
      </c>
      <c r="M53" s="190">
        <f>VLOOKUP(L53,N$9:Q$12,4,FALSE)</f>
        <v>0.00024390243902439027</v>
      </c>
      <c r="N53" s="24"/>
      <c r="O53" s="24"/>
      <c r="P53" s="24"/>
      <c r="Q53" s="24"/>
      <c r="R53" s="24"/>
    </row>
    <row r="54" spans="1:18" ht="14.4">
      <c r="A54" s="24"/>
      <c r="B54" s="24" t="s">
        <v>110</v>
      </c>
      <c r="C54" s="177"/>
      <c r="D54" s="177"/>
      <c r="E54" s="186">
        <v>4.4372256199999995</v>
      </c>
      <c r="F54" s="187">
        <v>4.4372256199999995</v>
      </c>
      <c r="G54" s="24"/>
      <c r="H54" s="175"/>
      <c r="I54" s="188">
        <f>+C54*M54</f>
        <v>0</v>
      </c>
      <c r="J54" s="189">
        <f>+D54*M54</f>
        <v>0</v>
      </c>
      <c r="K54" s="175"/>
      <c r="L54" s="35" t="s">
        <v>67</v>
      </c>
      <c r="M54" s="190">
        <f>VLOOKUP(L54,N$9:Q$12,4,FALSE)</f>
        <v>0.00024390243902439027</v>
      </c>
      <c r="N54" s="24"/>
      <c r="O54" s="24"/>
      <c r="P54" s="24"/>
      <c r="Q54" s="24"/>
      <c r="R54" s="24"/>
    </row>
    <row r="55" spans="1:18" ht="14.4">
      <c r="A55" s="24"/>
      <c r="B55" s="24" t="s">
        <v>111</v>
      </c>
      <c r="C55" s="177"/>
      <c r="D55" s="177"/>
      <c r="E55" s="194">
        <v>3.5738922866666667</v>
      </c>
      <c r="F55" s="195">
        <v>3.5738922866666667</v>
      </c>
      <c r="G55" s="24"/>
      <c r="H55" s="175"/>
      <c r="I55" s="188">
        <f>+C55*M55</f>
        <v>0</v>
      </c>
      <c r="J55" s="189">
        <f>+D55*M55</f>
        <v>0</v>
      </c>
      <c r="K55" s="175"/>
      <c r="L55" s="35" t="s">
        <v>67</v>
      </c>
      <c r="M55" s="190">
        <f>VLOOKUP(L55,N$9:Q$12,4,FALSE)</f>
        <v>0.00024390243902439027</v>
      </c>
      <c r="N55" s="24"/>
      <c r="O55" s="24"/>
      <c r="P55" s="24"/>
      <c r="Q55" s="24"/>
      <c r="R55" s="24"/>
    </row>
    <row r="56" spans="1:18" ht="14.4">
      <c r="A56" s="24"/>
      <c r="B56" s="24" t="s">
        <v>112</v>
      </c>
      <c r="C56" s="177"/>
      <c r="D56" s="177"/>
      <c r="E56" s="186">
        <v>4.4372256199999995</v>
      </c>
      <c r="F56" s="187">
        <v>4.4372256199999995</v>
      </c>
      <c r="G56" s="24"/>
      <c r="H56" s="175"/>
      <c r="I56" s="188">
        <f>+C56*M56</f>
        <v>0</v>
      </c>
      <c r="J56" s="189">
        <f>+D56*M56</f>
        <v>0</v>
      </c>
      <c r="K56" s="175"/>
      <c r="L56" s="35" t="s">
        <v>67</v>
      </c>
      <c r="M56" s="190">
        <f>VLOOKUP(L56,N$9:Q$12,4,FALSE)</f>
        <v>0.00024390243902439027</v>
      </c>
      <c r="N56" s="24"/>
      <c r="O56" s="24"/>
      <c r="P56" s="24"/>
      <c r="Q56" s="24"/>
      <c r="R56" s="24"/>
    </row>
    <row r="57" spans="1:18" ht="14.4">
      <c r="A57" s="24"/>
      <c r="B57" s="24" t="s">
        <v>113</v>
      </c>
      <c r="C57" s="177"/>
      <c r="D57" s="177"/>
      <c r="E57" s="194">
        <v>4.4372256199999995</v>
      </c>
      <c r="F57" s="195">
        <v>4.4372256199999995</v>
      </c>
      <c r="G57" s="24"/>
      <c r="H57" s="175"/>
      <c r="I57" s="188">
        <f>+C57*M57</f>
        <v>0</v>
      </c>
      <c r="J57" s="189">
        <f>+D57*M57</f>
        <v>0</v>
      </c>
      <c r="K57" s="175"/>
      <c r="L57" s="35" t="s">
        <v>67</v>
      </c>
      <c r="M57" s="190">
        <f>VLOOKUP(L57,N$9:Q$12,4,FALSE)</f>
        <v>0.00024390243902439027</v>
      </c>
      <c r="N57" s="24"/>
      <c r="O57" s="24"/>
      <c r="P57" s="24"/>
      <c r="Q57" s="24"/>
      <c r="R57" s="24"/>
    </row>
    <row r="58" spans="1:18" ht="14.4">
      <c r="A58" s="24"/>
      <c r="B58" s="24" t="s">
        <v>114</v>
      </c>
      <c r="C58" s="177"/>
      <c r="D58" s="177"/>
      <c r="E58" s="186">
        <v>4.9705589533333336</v>
      </c>
      <c r="F58" s="187">
        <v>4.9705589533333336</v>
      </c>
      <c r="G58" s="24"/>
      <c r="H58" s="175"/>
      <c r="I58" s="188">
        <f>+C58*M58</f>
        <v>0</v>
      </c>
      <c r="J58" s="189">
        <f>+D58*M58</f>
        <v>0</v>
      </c>
      <c r="K58" s="175"/>
      <c r="L58" s="35" t="s">
        <v>67</v>
      </c>
      <c r="M58" s="190">
        <f>VLOOKUP(L58,N$9:Q$12,4,FALSE)</f>
        <v>0.00024390243902439027</v>
      </c>
      <c r="N58" s="24"/>
      <c r="O58" s="24"/>
      <c r="P58" s="24"/>
      <c r="Q58" s="24"/>
      <c r="R58" s="24"/>
    </row>
    <row r="59" spans="1:18" ht="14.4">
      <c r="A59" s="24"/>
      <c r="B59" s="24" t="s">
        <v>115</v>
      </c>
      <c r="C59" s="177"/>
      <c r="D59" s="177"/>
      <c r="E59" s="194">
        <v>4.4372256199999995</v>
      </c>
      <c r="F59" s="195">
        <v>4.4372256199999995</v>
      </c>
      <c r="G59" s="24"/>
      <c r="H59" s="175"/>
      <c r="I59" s="188">
        <f>+C59*M59</f>
        <v>0</v>
      </c>
      <c r="J59" s="189">
        <f>+D59*M59</f>
        <v>0</v>
      </c>
      <c r="K59" s="175"/>
      <c r="L59" s="35" t="s">
        <v>67</v>
      </c>
      <c r="M59" s="190">
        <f>VLOOKUP(L59,N$9:Q$12,4,FALSE)</f>
        <v>0.00024390243902439027</v>
      </c>
      <c r="N59" s="24"/>
      <c r="O59" s="24"/>
      <c r="P59" s="24"/>
      <c r="Q59" s="24"/>
      <c r="R59" s="24"/>
    </row>
    <row r="60" spans="1:18" ht="14.4">
      <c r="A60" s="24"/>
      <c r="B60" s="24" t="s">
        <v>116</v>
      </c>
      <c r="C60" s="177"/>
      <c r="D60" s="177"/>
      <c r="E60" s="186">
        <v>5.0672256199999994</v>
      </c>
      <c r="F60" s="187">
        <v>5.0672256199999994</v>
      </c>
      <c r="G60" s="24"/>
      <c r="H60" s="175"/>
      <c r="I60" s="188">
        <f>+C60*M60</f>
        <v>0</v>
      </c>
      <c r="J60" s="189">
        <f>+D60*M60</f>
        <v>0</v>
      </c>
      <c r="K60" s="175"/>
      <c r="L60" s="35" t="s">
        <v>67</v>
      </c>
      <c r="M60" s="190">
        <f>VLOOKUP(L60,N$9:Q$12,4,FALSE)</f>
        <v>0.00024390243902439027</v>
      </c>
      <c r="N60" s="24"/>
      <c r="O60" s="24"/>
      <c r="P60" s="24"/>
      <c r="Q60" s="24"/>
      <c r="R60" s="24"/>
    </row>
    <row r="61" spans="1:18" ht="14.4">
      <c r="A61" s="24"/>
      <c r="B61" s="24" t="s">
        <v>117</v>
      </c>
      <c r="C61" s="177"/>
      <c r="D61" s="177"/>
      <c r="E61" s="194">
        <v>4.4372256199999995</v>
      </c>
      <c r="F61" s="195">
        <v>4.4372256199999995</v>
      </c>
      <c r="G61" s="24"/>
      <c r="H61" s="175"/>
      <c r="I61" s="188">
        <f>+C61*M61</f>
        <v>0</v>
      </c>
      <c r="J61" s="189">
        <f>+D61*M61</f>
        <v>0</v>
      </c>
      <c r="K61" s="175"/>
      <c r="L61" s="35" t="s">
        <v>67</v>
      </c>
      <c r="M61" s="190">
        <f>VLOOKUP(L61,N$9:Q$12,4,FALSE)</f>
        <v>0.00024390243902439027</v>
      </c>
      <c r="N61" s="24"/>
      <c r="O61" s="24"/>
      <c r="P61" s="24"/>
      <c r="Q61" s="24"/>
      <c r="R61" s="24"/>
    </row>
    <row r="62" spans="1:18" ht="14.4">
      <c r="A62" s="24"/>
      <c r="B62" s="24" t="s">
        <v>118</v>
      </c>
      <c r="C62" s="177"/>
      <c r="D62" s="177"/>
      <c r="E62" s="186">
        <v>3.5738922866666667</v>
      </c>
      <c r="F62" s="187">
        <v>3.5738922866666667</v>
      </c>
      <c r="G62" s="24"/>
      <c r="H62" s="175"/>
      <c r="I62" s="188">
        <f>+C62*M62</f>
        <v>0</v>
      </c>
      <c r="J62" s="189">
        <f>+D62*M62</f>
        <v>0</v>
      </c>
      <c r="K62" s="175"/>
      <c r="L62" s="35" t="s">
        <v>67</v>
      </c>
      <c r="M62" s="190">
        <f>VLOOKUP(L62,N$9:Q$12,4,FALSE)</f>
        <v>0.00024390243902439027</v>
      </c>
      <c r="N62" s="24"/>
      <c r="O62" s="24"/>
      <c r="P62" s="24"/>
      <c r="Q62" s="24"/>
      <c r="R62" s="24"/>
    </row>
    <row r="63" spans="1:18" ht="14.4">
      <c r="A63" s="24"/>
      <c r="B63" s="24" t="s">
        <v>119</v>
      </c>
      <c r="C63" s="177"/>
      <c r="D63" s="177"/>
      <c r="E63" s="194">
        <v>4.9705589533333336</v>
      </c>
      <c r="F63" s="195">
        <v>4.9705589533333336</v>
      </c>
      <c r="G63" s="24"/>
      <c r="H63" s="175"/>
      <c r="I63" s="188">
        <f>+C63*M63</f>
        <v>0</v>
      </c>
      <c r="J63" s="189">
        <f>+D63*M63</f>
        <v>0</v>
      </c>
      <c r="K63" s="175"/>
      <c r="L63" s="35" t="s">
        <v>67</v>
      </c>
      <c r="M63" s="190">
        <f>VLOOKUP(L63,N$9:Q$12,4,FALSE)</f>
        <v>0.00024390243902439027</v>
      </c>
      <c r="N63" s="24"/>
      <c r="O63" s="24"/>
      <c r="P63" s="24"/>
      <c r="Q63" s="24"/>
      <c r="R63" s="24"/>
    </row>
    <row r="64" spans="1:18" ht="14.4">
      <c r="A64" s="24"/>
      <c r="B64" s="24" t="s">
        <v>120</v>
      </c>
      <c r="C64" s="177"/>
      <c r="D64" s="177"/>
      <c r="E64" s="186">
        <v>4.4372256199999995</v>
      </c>
      <c r="F64" s="187">
        <v>4.4372256199999995</v>
      </c>
      <c r="G64" s="24"/>
      <c r="H64" s="175"/>
      <c r="I64" s="188">
        <f>+C64*M64</f>
        <v>0</v>
      </c>
      <c r="J64" s="189">
        <f>+D64*M64</f>
        <v>0</v>
      </c>
      <c r="K64" s="175"/>
      <c r="L64" s="35" t="s">
        <v>67</v>
      </c>
      <c r="M64" s="190">
        <f>VLOOKUP(L64,N$9:Q$12,4,FALSE)</f>
        <v>0.00024390243902439027</v>
      </c>
      <c r="N64" s="24"/>
      <c r="O64" s="24"/>
      <c r="P64" s="24"/>
      <c r="Q64" s="24"/>
      <c r="R64" s="24"/>
    </row>
    <row r="65" spans="1:18" ht="14.4">
      <c r="A65" s="24"/>
      <c r="B65" s="24" t="s">
        <v>121</v>
      </c>
      <c r="C65" s="177"/>
      <c r="D65" s="177"/>
      <c r="E65" s="194">
        <v>3.5738922866666667</v>
      </c>
      <c r="F65" s="195">
        <v>3.5738922866666667</v>
      </c>
      <c r="G65" s="24"/>
      <c r="H65" s="175"/>
      <c r="I65" s="188">
        <f>+C65*M65</f>
        <v>0</v>
      </c>
      <c r="J65" s="189">
        <f>+D65*M65</f>
        <v>0</v>
      </c>
      <c r="K65" s="175"/>
      <c r="L65" s="35" t="s">
        <v>67</v>
      </c>
      <c r="M65" s="190">
        <f>VLOOKUP(L65,N$9:Q$12,4,FALSE)</f>
        <v>0.00024390243902439027</v>
      </c>
      <c r="N65" s="24"/>
      <c r="O65" s="24"/>
      <c r="P65" s="24"/>
      <c r="Q65" s="24"/>
      <c r="R65" s="24"/>
    </row>
    <row r="66" spans="1:18" ht="14.4">
      <c r="A66" s="24"/>
      <c r="B66" s="24" t="s">
        <v>122</v>
      </c>
      <c r="C66" s="177"/>
      <c r="D66" s="177"/>
      <c r="E66" s="186">
        <v>5.0672256199999994</v>
      </c>
      <c r="F66" s="187">
        <v>5.0672256199999994</v>
      </c>
      <c r="G66" s="24"/>
      <c r="H66" s="175"/>
      <c r="I66" s="188">
        <f>+C66*M66</f>
        <v>0</v>
      </c>
      <c r="J66" s="189">
        <f>+D66*M66</f>
        <v>0</v>
      </c>
      <c r="K66" s="175"/>
      <c r="L66" s="35" t="s">
        <v>67</v>
      </c>
      <c r="M66" s="190">
        <f>VLOOKUP(L66,N$9:Q$12,4,FALSE)</f>
        <v>0.00024390243902439027</v>
      </c>
      <c r="N66" s="24"/>
      <c r="O66" s="24"/>
      <c r="P66" s="24"/>
      <c r="Q66" s="24"/>
      <c r="R66" s="24"/>
    </row>
    <row r="67" spans="1:18" ht="14.4">
      <c r="A67" s="24"/>
      <c r="B67" s="24" t="s">
        <v>123</v>
      </c>
      <c r="C67" s="177"/>
      <c r="D67" s="177"/>
      <c r="E67" s="194">
        <v>3.5738922866666667</v>
      </c>
      <c r="F67" s="195">
        <v>3.5738922866666667</v>
      </c>
      <c r="G67" s="24"/>
      <c r="H67" s="175"/>
      <c r="I67" s="188">
        <f>+C67*M67</f>
        <v>0</v>
      </c>
      <c r="J67" s="189">
        <f>+D67*M67</f>
        <v>0</v>
      </c>
      <c r="K67" s="175"/>
      <c r="L67" s="35" t="s">
        <v>67</v>
      </c>
      <c r="M67" s="190">
        <f>VLOOKUP(L67,N$9:Q$12,4,FALSE)</f>
        <v>0.00024390243902439027</v>
      </c>
      <c r="N67" s="24"/>
      <c r="O67" s="24"/>
      <c r="P67" s="24"/>
      <c r="Q67" s="24"/>
      <c r="R67" s="24"/>
    </row>
    <row r="68" spans="1:18" ht="14.4">
      <c r="A68" s="24"/>
      <c r="B68" s="24" t="s">
        <v>124</v>
      </c>
      <c r="C68" s="177"/>
      <c r="D68" s="177"/>
      <c r="E68" s="186">
        <v>4.4372256199999995</v>
      </c>
      <c r="F68" s="187">
        <v>4.4372256199999995</v>
      </c>
      <c r="G68" s="24"/>
      <c r="H68" s="175"/>
      <c r="I68" s="188">
        <f>+C68*M68</f>
        <v>0</v>
      </c>
      <c r="J68" s="189">
        <f>+D68*M68</f>
        <v>0</v>
      </c>
      <c r="K68" s="175"/>
      <c r="L68" s="35" t="s">
        <v>67</v>
      </c>
      <c r="M68" s="190">
        <f>VLOOKUP(L68,N$9:Q$12,4,FALSE)</f>
        <v>0.00024390243902439027</v>
      </c>
      <c r="N68" s="24"/>
      <c r="O68" s="24"/>
      <c r="P68" s="24"/>
      <c r="Q68" s="24"/>
      <c r="R68" s="24"/>
    </row>
    <row r="69" spans="1:18" ht="14.4">
      <c r="A69" s="24"/>
      <c r="B69" s="24" t="s">
        <v>125</v>
      </c>
      <c r="C69" s="177"/>
      <c r="D69" s="177"/>
      <c r="E69" s="194">
        <v>5.0672256199999994</v>
      </c>
      <c r="F69" s="195">
        <v>5.0672256199999994</v>
      </c>
      <c r="G69" s="24"/>
      <c r="H69" s="175"/>
      <c r="I69" s="188">
        <f>+C69*M69</f>
        <v>0</v>
      </c>
      <c r="J69" s="189">
        <f>+D69*M69</f>
        <v>0</v>
      </c>
      <c r="K69" s="175"/>
      <c r="L69" s="35" t="s">
        <v>67</v>
      </c>
      <c r="M69" s="190">
        <f>VLOOKUP(L69,N$9:Q$12,4,FALSE)</f>
        <v>0.00024390243902439027</v>
      </c>
      <c r="N69" s="24"/>
      <c r="O69" s="24"/>
      <c r="P69" s="24"/>
      <c r="Q69" s="24"/>
      <c r="R69" s="24"/>
    </row>
    <row r="70" spans="1:18" ht="14.4">
      <c r="A70" s="24"/>
      <c r="B70" s="24" t="s">
        <v>126</v>
      </c>
      <c r="C70" s="177"/>
      <c r="D70" s="177"/>
      <c r="E70" s="186">
        <v>4.4705589533333336</v>
      </c>
      <c r="F70" s="187">
        <v>4.8038922866666667</v>
      </c>
      <c r="G70" s="24"/>
      <c r="H70" s="175"/>
      <c r="I70" s="188">
        <f>+C70*M70</f>
        <v>0</v>
      </c>
      <c r="J70" s="189">
        <f>+D70*M70</f>
        <v>0</v>
      </c>
      <c r="K70" s="175"/>
      <c r="L70" s="35" t="s">
        <v>61</v>
      </c>
      <c r="M70" s="190">
        <f>VLOOKUP(L70,N$9:Q$12,4,FALSE)</f>
        <v>0.017499999999999998</v>
      </c>
      <c r="N70" s="24"/>
      <c r="O70" s="24"/>
      <c r="P70" s="24"/>
      <c r="Q70" s="24"/>
      <c r="R70" s="24"/>
    </row>
    <row r="71" spans="1:18" ht="14.4">
      <c r="A71" s="24"/>
      <c r="B71" s="24" t="s">
        <v>127</v>
      </c>
      <c r="C71" s="177"/>
      <c r="D71" s="177"/>
      <c r="E71" s="194">
        <v>4.9705589533333336</v>
      </c>
      <c r="F71" s="195">
        <v>4.9705589533333336</v>
      </c>
      <c r="G71" s="24"/>
      <c r="H71" s="175"/>
      <c r="I71" s="188">
        <f>+C71*M71</f>
        <v>0</v>
      </c>
      <c r="J71" s="189">
        <f>+D71*M71</f>
        <v>0</v>
      </c>
      <c r="K71" s="175"/>
      <c r="L71" s="35" t="s">
        <v>67</v>
      </c>
      <c r="M71" s="190">
        <f>VLOOKUP(L71,N$9:Q$12,4,FALSE)</f>
        <v>0.00024390243902439027</v>
      </c>
      <c r="N71" s="24"/>
      <c r="O71" s="24"/>
      <c r="P71" s="24"/>
      <c r="Q71" s="24"/>
      <c r="R71" s="24"/>
    </row>
    <row r="72" spans="1:18" ht="14.4">
      <c r="A72" s="24"/>
      <c r="B72" s="24" t="s">
        <v>128</v>
      </c>
      <c r="C72" s="177"/>
      <c r="D72" s="177"/>
      <c r="E72" s="186">
        <v>4.4372256199999995</v>
      </c>
      <c r="F72" s="187">
        <v>4.4372256199999995</v>
      </c>
      <c r="G72" s="24"/>
      <c r="H72" s="175"/>
      <c r="I72" s="188">
        <f>+C72*M72</f>
        <v>0</v>
      </c>
      <c r="J72" s="189">
        <f>+D72*M72</f>
        <v>0</v>
      </c>
      <c r="K72" s="175"/>
      <c r="L72" s="35" t="s">
        <v>67</v>
      </c>
      <c r="M72" s="190">
        <f>VLOOKUP(L72,N$9:Q$12,4,FALSE)</f>
        <v>0.00024390243902439027</v>
      </c>
      <c r="N72" s="24"/>
      <c r="O72" s="24"/>
      <c r="P72" s="24"/>
      <c r="Q72" s="24"/>
      <c r="R72" s="24"/>
    </row>
    <row r="73" spans="1:18" ht="14.4">
      <c r="A73" s="24"/>
      <c r="B73" s="24" t="s">
        <v>129</v>
      </c>
      <c r="C73" s="177"/>
      <c r="D73" s="177"/>
      <c r="E73" s="194">
        <v>4.5672256199999994</v>
      </c>
      <c r="F73" s="195">
        <v>4.9005589533333334</v>
      </c>
      <c r="G73" s="24"/>
      <c r="H73" s="175"/>
      <c r="I73" s="188">
        <f>+C73*M73</f>
        <v>0</v>
      </c>
      <c r="J73" s="189">
        <f>+D73*M73</f>
        <v>0</v>
      </c>
      <c r="K73" s="175"/>
      <c r="L73" s="35" t="s">
        <v>61</v>
      </c>
      <c r="M73" s="190">
        <f>VLOOKUP(L73,N$9:Q$12,4,FALSE)</f>
        <v>0.017499999999999998</v>
      </c>
      <c r="N73" s="24"/>
      <c r="O73" s="24"/>
      <c r="P73" s="24"/>
      <c r="Q73" s="24"/>
      <c r="R73" s="24"/>
    </row>
    <row r="74" spans="1:18" ht="14.4">
      <c r="A74" s="24"/>
      <c r="B74" s="24" t="s">
        <v>130</v>
      </c>
      <c r="C74" s="177"/>
      <c r="D74" s="177"/>
      <c r="E74" s="186">
        <v>5.0672256199999994</v>
      </c>
      <c r="F74" s="187">
        <v>5.0672256199999994</v>
      </c>
      <c r="G74" s="24"/>
      <c r="H74" s="175"/>
      <c r="I74" s="188">
        <f>+C74*M74</f>
        <v>0</v>
      </c>
      <c r="J74" s="189">
        <f>+D74*M74</f>
        <v>0</v>
      </c>
      <c r="K74" s="175"/>
      <c r="L74" s="35" t="s">
        <v>67</v>
      </c>
      <c r="M74" s="190">
        <f>VLOOKUP(L74,N$9:Q$12,4,FALSE)</f>
        <v>0.00024390243902439027</v>
      </c>
      <c r="N74" s="24"/>
      <c r="O74" s="24"/>
      <c r="P74" s="24"/>
      <c r="Q74" s="24"/>
      <c r="R74" s="24"/>
    </row>
    <row r="75" spans="1:18" ht="14.4">
      <c r="A75" s="24"/>
      <c r="B75" s="24" t="s">
        <v>131</v>
      </c>
      <c r="C75" s="177"/>
      <c r="D75" s="177"/>
      <c r="E75" s="194">
        <v>8.0514591666666675</v>
      </c>
      <c r="F75" s="195">
        <v>8.0514591666666675</v>
      </c>
      <c r="G75" s="24"/>
      <c r="H75" s="175"/>
      <c r="I75" s="188">
        <f>+C75*M75</f>
        <v>0</v>
      </c>
      <c r="J75" s="189">
        <f>+D75*M75</f>
        <v>0</v>
      </c>
      <c r="K75" s="175"/>
      <c r="L75" s="35" t="s">
        <v>67</v>
      </c>
      <c r="M75" s="190">
        <f>VLOOKUP(L75,N$9:Q$12,4,FALSE)</f>
        <v>0.00024390243902439027</v>
      </c>
      <c r="N75" s="24"/>
      <c r="O75" s="24"/>
      <c r="P75" s="24"/>
      <c r="Q75" s="24"/>
      <c r="R75" s="24"/>
    </row>
    <row r="76" spans="1:18" ht="14.4">
      <c r="A76" s="24"/>
      <c r="B76" s="24" t="s">
        <v>132</v>
      </c>
      <c r="C76" s="177"/>
      <c r="D76" s="177"/>
      <c r="E76" s="186">
        <v>8.0514591666666675</v>
      </c>
      <c r="F76" s="187">
        <v>8.0514591666666675</v>
      </c>
      <c r="G76" s="24"/>
      <c r="H76" s="175"/>
      <c r="I76" s="188">
        <f>+C76*M76</f>
        <v>0</v>
      </c>
      <c r="J76" s="189">
        <f>+D76*M76</f>
        <v>0</v>
      </c>
      <c r="K76" s="175"/>
      <c r="L76" s="35" t="s">
        <v>67</v>
      </c>
      <c r="M76" s="190">
        <f>VLOOKUP(L76,N$9:Q$12,4,FALSE)</f>
        <v>0.00024390243902439027</v>
      </c>
      <c r="N76" s="24"/>
      <c r="O76" s="24"/>
      <c r="P76" s="24"/>
      <c r="Q76" s="24"/>
      <c r="R76" s="24"/>
    </row>
    <row r="77" spans="1:18" ht="14.4">
      <c r="A77" s="24"/>
      <c r="B77" s="24" t="s">
        <v>133</v>
      </c>
      <c r="C77" s="177"/>
      <c r="D77" s="177"/>
      <c r="E77" s="194">
        <v>8.0514591666666675</v>
      </c>
      <c r="F77" s="195">
        <v>8.0514591666666675</v>
      </c>
      <c r="G77" s="24"/>
      <c r="H77" s="175"/>
      <c r="I77" s="188">
        <f>+C77*M77</f>
        <v>0</v>
      </c>
      <c r="J77" s="189">
        <f>+D77*M77</f>
        <v>0</v>
      </c>
      <c r="K77" s="175"/>
      <c r="L77" s="35" t="s">
        <v>67</v>
      </c>
      <c r="M77" s="190">
        <f>VLOOKUP(L77,N$9:Q$12,4,FALSE)</f>
        <v>0.00024390243902439027</v>
      </c>
      <c r="N77" s="24"/>
      <c r="O77" s="24"/>
      <c r="P77" s="24"/>
      <c r="Q77" s="24"/>
      <c r="R77" s="24"/>
    </row>
    <row r="78" spans="1:18" ht="14.4">
      <c r="A78" s="24"/>
      <c r="B78" s="24" t="s">
        <v>134</v>
      </c>
      <c r="C78" s="177"/>
      <c r="D78" s="177"/>
      <c r="E78" s="186">
        <v>8.0514591666666675</v>
      </c>
      <c r="F78" s="187">
        <v>8.0514591666666675</v>
      </c>
      <c r="G78" s="24"/>
      <c r="H78" s="175"/>
      <c r="I78" s="188">
        <f>+C78*M78</f>
        <v>0</v>
      </c>
      <c r="J78" s="189">
        <f>+D78*M78</f>
        <v>0</v>
      </c>
      <c r="K78" s="175"/>
      <c r="L78" s="35" t="s">
        <v>67</v>
      </c>
      <c r="M78" s="190">
        <f>VLOOKUP(L78,N$9:Q$12,4,FALSE)</f>
        <v>0.00024390243902439027</v>
      </c>
      <c r="N78" s="24"/>
      <c r="O78" s="24"/>
      <c r="P78" s="24"/>
      <c r="Q78" s="24"/>
      <c r="R78" s="24"/>
    </row>
    <row r="79" spans="1:18" ht="14.4">
      <c r="A79" s="24"/>
      <c r="B79" s="24" t="s">
        <v>135</v>
      </c>
      <c r="C79" s="177"/>
      <c r="D79" s="177"/>
      <c r="E79" s="194">
        <v>5.1847925000000004</v>
      </c>
      <c r="F79" s="195">
        <v>5.1847925000000004</v>
      </c>
      <c r="G79" s="24"/>
      <c r="H79" s="175"/>
      <c r="I79" s="188">
        <f>+C79*M79</f>
        <v>0</v>
      </c>
      <c r="J79" s="189">
        <f>+D79*M79</f>
        <v>0</v>
      </c>
      <c r="K79" s="175"/>
      <c r="L79" s="35" t="s">
        <v>67</v>
      </c>
      <c r="M79" s="190">
        <f>VLOOKUP(L79,N$9:Q$12,4,FALSE)</f>
        <v>0.00024390243902439027</v>
      </c>
      <c r="N79" s="24"/>
      <c r="O79" s="24"/>
      <c r="P79" s="24"/>
      <c r="Q79" s="24"/>
      <c r="R79" s="24"/>
    </row>
    <row r="80" spans="1:18" ht="14.4">
      <c r="A80" s="24"/>
      <c r="B80" s="24" t="s">
        <v>136</v>
      </c>
      <c r="C80" s="177"/>
      <c r="D80" s="177"/>
      <c r="E80" s="186">
        <v>5.7181258333333345</v>
      </c>
      <c r="F80" s="187">
        <v>5.7181258333333345</v>
      </c>
      <c r="G80" s="24"/>
      <c r="H80" s="175"/>
      <c r="I80" s="188">
        <f>+C80*M80</f>
        <v>0</v>
      </c>
      <c r="J80" s="189">
        <f>+D80*M80</f>
        <v>0</v>
      </c>
      <c r="K80" s="175"/>
      <c r="L80" s="35" t="s">
        <v>67</v>
      </c>
      <c r="M80" s="190">
        <f>VLOOKUP(L80,N$9:Q$12,4,FALSE)</f>
        <v>0.00024390243902439027</v>
      </c>
      <c r="N80" s="24"/>
      <c r="O80" s="24"/>
      <c r="P80" s="24"/>
      <c r="Q80" s="24"/>
      <c r="R80" s="24"/>
    </row>
    <row r="81" spans="1:18" ht="14.4">
      <c r="A81" s="24"/>
      <c r="B81" s="24" t="s">
        <v>137</v>
      </c>
      <c r="C81" s="177"/>
      <c r="D81" s="177"/>
      <c r="E81" s="194">
        <v>5.8147925000000003</v>
      </c>
      <c r="F81" s="195">
        <v>5.8147925000000003</v>
      </c>
      <c r="G81" s="24"/>
      <c r="H81" s="175"/>
      <c r="I81" s="188">
        <f>+C81*M81</f>
        <v>0</v>
      </c>
      <c r="J81" s="189">
        <f>+D81*M81</f>
        <v>0</v>
      </c>
      <c r="K81" s="175"/>
      <c r="L81" s="35" t="s">
        <v>67</v>
      </c>
      <c r="M81" s="190">
        <f>VLOOKUP(L81,N$9:Q$12,4,FALSE)</f>
        <v>0.00024390243902439027</v>
      </c>
      <c r="N81" s="24"/>
      <c r="O81" s="24"/>
      <c r="P81" s="24"/>
      <c r="Q81" s="24"/>
      <c r="R81" s="24"/>
    </row>
    <row r="82" spans="1:18" ht="14.4">
      <c r="A82" s="24"/>
      <c r="B82" s="24" t="s">
        <v>138</v>
      </c>
      <c r="C82" s="177"/>
      <c r="D82" s="177"/>
      <c r="E82" s="186">
        <v>5.7181258333333345</v>
      </c>
      <c r="F82" s="187">
        <v>5.7181258333333345</v>
      </c>
      <c r="G82" s="24"/>
      <c r="H82" s="175"/>
      <c r="I82" s="188">
        <f>+C82*M82</f>
        <v>0</v>
      </c>
      <c r="J82" s="189">
        <f>+D82*M82</f>
        <v>0</v>
      </c>
      <c r="K82" s="175"/>
      <c r="L82" s="35" t="s">
        <v>67</v>
      </c>
      <c r="M82" s="190">
        <f>VLOOKUP(L82,N$9:Q$12,4,FALSE)</f>
        <v>0.00024390243902439027</v>
      </c>
      <c r="N82" s="24"/>
      <c r="O82" s="24"/>
      <c r="P82" s="24"/>
      <c r="Q82" s="24"/>
      <c r="R82" s="24"/>
    </row>
    <row r="83" spans="1:18" ht="14.4">
      <c r="A83" s="24"/>
      <c r="B83" s="24" t="s">
        <v>139</v>
      </c>
      <c r="C83" s="177"/>
      <c r="D83" s="177"/>
      <c r="E83" s="194">
        <v>5.1847925000000004</v>
      </c>
      <c r="F83" s="195">
        <v>5.1847925000000004</v>
      </c>
      <c r="G83" s="24"/>
      <c r="H83" s="175"/>
      <c r="I83" s="188">
        <f>+C83*M83</f>
        <v>0</v>
      </c>
      <c r="J83" s="189">
        <f>+D83*M83</f>
        <v>0</v>
      </c>
      <c r="K83" s="175"/>
      <c r="L83" s="35" t="s">
        <v>67</v>
      </c>
      <c r="M83" s="190">
        <f>VLOOKUP(L83,N$9:Q$12,4,FALSE)</f>
        <v>0.00024390243902439027</v>
      </c>
      <c r="N83" s="24"/>
      <c r="O83" s="24"/>
      <c r="P83" s="24"/>
      <c r="Q83" s="24"/>
      <c r="R83" s="24"/>
    </row>
    <row r="84" spans="1:18" ht="14.4">
      <c r="A84" s="24"/>
      <c r="B84" s="24" t="s">
        <v>140</v>
      </c>
      <c r="C84" s="177"/>
      <c r="D84" s="177"/>
      <c r="E84" s="186">
        <v>5.7181258333333345</v>
      </c>
      <c r="F84" s="187">
        <v>5.7181258333333345</v>
      </c>
      <c r="G84" s="24"/>
      <c r="H84" s="175"/>
      <c r="I84" s="188">
        <f>+C84*M84</f>
        <v>0</v>
      </c>
      <c r="J84" s="189">
        <f>+D84*M84</f>
        <v>0</v>
      </c>
      <c r="K84" s="175"/>
      <c r="L84" s="35" t="s">
        <v>67</v>
      </c>
      <c r="M84" s="190">
        <f>VLOOKUP(L84,N$9:Q$12,4,FALSE)</f>
        <v>0.00024390243902439027</v>
      </c>
      <c r="N84" s="24"/>
      <c r="O84" s="24"/>
      <c r="P84" s="24"/>
      <c r="Q84" s="24"/>
      <c r="R84" s="24"/>
    </row>
    <row r="85" spans="1:18" ht="14.4">
      <c r="A85" s="24"/>
      <c r="B85" s="24" t="s">
        <v>141</v>
      </c>
      <c r="C85" s="177"/>
      <c r="D85" s="177"/>
      <c r="E85" s="194">
        <v>8.0514591666666675</v>
      </c>
      <c r="F85" s="195">
        <v>8.0514591666666675</v>
      </c>
      <c r="G85" s="24"/>
      <c r="H85" s="175"/>
      <c r="I85" s="188">
        <f>+C85*M85</f>
        <v>0</v>
      </c>
      <c r="J85" s="189">
        <f>+D85*M85</f>
        <v>0</v>
      </c>
      <c r="K85" s="175"/>
      <c r="L85" s="35" t="s">
        <v>67</v>
      </c>
      <c r="M85" s="190">
        <f>VLOOKUP(L85,N$9:Q$12,4,FALSE)</f>
        <v>0.00024390243902439027</v>
      </c>
      <c r="N85" s="24"/>
      <c r="O85" s="24"/>
      <c r="P85" s="24"/>
      <c r="Q85" s="24"/>
      <c r="R85" s="24"/>
    </row>
    <row r="86" spans="1:18" ht="14.4">
      <c r="A86" s="24"/>
      <c r="B86" s="24" t="s">
        <v>142</v>
      </c>
      <c r="C86" s="177"/>
      <c r="D86" s="177"/>
      <c r="E86" s="186">
        <v>5.7181258333333345</v>
      </c>
      <c r="F86" s="187">
        <v>5.7181258333333345</v>
      </c>
      <c r="G86" s="24"/>
      <c r="H86" s="175"/>
      <c r="I86" s="188">
        <f>+C86*M86</f>
        <v>0</v>
      </c>
      <c r="J86" s="189">
        <f>+D86*M86</f>
        <v>0</v>
      </c>
      <c r="K86" s="175"/>
      <c r="L86" s="35" t="s">
        <v>67</v>
      </c>
      <c r="M86" s="190">
        <f>VLOOKUP(L86,N$9:Q$12,4,FALSE)</f>
        <v>0.00024390243902439027</v>
      </c>
      <c r="N86" s="24"/>
      <c r="O86" s="24"/>
      <c r="P86" s="24"/>
      <c r="Q86" s="24"/>
      <c r="R86" s="24"/>
    </row>
    <row r="87" spans="1:18" ht="14.4">
      <c r="A87" s="24"/>
      <c r="B87" s="24" t="s">
        <v>143</v>
      </c>
      <c r="C87" s="177"/>
      <c r="D87" s="177"/>
      <c r="E87" s="194">
        <v>5.7181258333333345</v>
      </c>
      <c r="F87" s="195">
        <v>5.7181258333333345</v>
      </c>
      <c r="G87" s="24"/>
      <c r="H87" s="175"/>
      <c r="I87" s="188">
        <f>+C87*M87</f>
        <v>0</v>
      </c>
      <c r="J87" s="189">
        <f>+D87*M87</f>
        <v>0</v>
      </c>
      <c r="K87" s="175"/>
      <c r="L87" s="35" t="s">
        <v>67</v>
      </c>
      <c r="M87" s="190">
        <f>VLOOKUP(L87,N$9:Q$12,4,FALSE)</f>
        <v>0.00024390243902439027</v>
      </c>
      <c r="N87" s="24"/>
      <c r="O87" s="24"/>
      <c r="P87" s="24"/>
      <c r="Q87" s="24"/>
      <c r="R87" s="24"/>
    </row>
    <row r="88" spans="1:18" ht="14.4">
      <c r="A88" s="24"/>
      <c r="B88" s="24" t="s">
        <v>144</v>
      </c>
      <c r="C88" s="177"/>
      <c r="D88" s="177"/>
      <c r="E88" s="186">
        <v>5.7181258333333345</v>
      </c>
      <c r="F88" s="187">
        <v>5.7181258333333345</v>
      </c>
      <c r="G88" s="24"/>
      <c r="H88" s="175"/>
      <c r="I88" s="188">
        <f>+C88*M88</f>
        <v>0</v>
      </c>
      <c r="J88" s="189">
        <f>+D88*M88</f>
        <v>0</v>
      </c>
      <c r="K88" s="175"/>
      <c r="L88" s="35" t="s">
        <v>67</v>
      </c>
      <c r="M88" s="190">
        <f>VLOOKUP(L88,N$9:Q$12,4,FALSE)</f>
        <v>0.00024390243902439027</v>
      </c>
      <c r="N88" s="24"/>
      <c r="O88" s="24"/>
      <c r="P88" s="24"/>
      <c r="Q88" s="24"/>
      <c r="R88" s="24"/>
    </row>
    <row r="89" spans="1:18" ht="14.4">
      <c r="A89" s="24"/>
      <c r="B89" s="24" t="s">
        <v>145</v>
      </c>
      <c r="C89" s="177"/>
      <c r="D89" s="177"/>
      <c r="E89" s="194">
        <v>5.7181258333333345</v>
      </c>
      <c r="F89" s="195">
        <v>5.7181258333333345</v>
      </c>
      <c r="G89" s="24"/>
      <c r="H89" s="175"/>
      <c r="I89" s="188">
        <f>+C89*M89</f>
        <v>0</v>
      </c>
      <c r="J89" s="189">
        <f>+D89*M89</f>
        <v>0</v>
      </c>
      <c r="K89" s="175"/>
      <c r="L89" s="35" t="s">
        <v>67</v>
      </c>
      <c r="M89" s="190">
        <f>VLOOKUP(L89,N$9:Q$12,4,FALSE)</f>
        <v>0.00024390243902439027</v>
      </c>
      <c r="N89" s="24"/>
      <c r="O89" s="24"/>
      <c r="P89" s="24"/>
      <c r="Q89" s="24"/>
      <c r="R89" s="24"/>
    </row>
    <row r="90" spans="1:18" ht="14.4">
      <c r="A90" s="24"/>
      <c r="B90" s="24" t="s">
        <v>146</v>
      </c>
      <c r="C90" s="177"/>
      <c r="D90" s="177"/>
      <c r="E90" s="186">
        <v>5.7181258333333345</v>
      </c>
      <c r="F90" s="187">
        <v>5.7181258333333345</v>
      </c>
      <c r="G90" s="24"/>
      <c r="H90" s="175"/>
      <c r="I90" s="188">
        <f>+C90*M90</f>
        <v>0</v>
      </c>
      <c r="J90" s="189">
        <f>+D90*M90</f>
        <v>0</v>
      </c>
      <c r="K90" s="175"/>
      <c r="L90" s="35" t="s">
        <v>67</v>
      </c>
      <c r="M90" s="190">
        <f>VLOOKUP(L90,N$9:Q$12,4,FALSE)</f>
        <v>0.00024390243902439027</v>
      </c>
      <c r="N90" s="24"/>
      <c r="O90" s="24"/>
      <c r="P90" s="24"/>
      <c r="Q90" s="24"/>
      <c r="R90" s="24"/>
    </row>
    <row r="91" spans="1:18" ht="14.4">
      <c r="A91" s="24"/>
      <c r="B91" s="24" t="s">
        <v>147</v>
      </c>
      <c r="C91" s="177"/>
      <c r="D91" s="177"/>
      <c r="E91" s="194">
        <v>5.7181258333333345</v>
      </c>
      <c r="F91" s="195">
        <v>5.7181258333333345</v>
      </c>
      <c r="G91" s="24"/>
      <c r="H91" s="175"/>
      <c r="I91" s="188">
        <f>+C91*M91</f>
        <v>0</v>
      </c>
      <c r="J91" s="189">
        <f>+D91*M91</f>
        <v>0</v>
      </c>
      <c r="K91" s="175"/>
      <c r="L91" s="35" t="s">
        <v>67</v>
      </c>
      <c r="M91" s="190">
        <f>VLOOKUP(L91,N$9:Q$12,4,FALSE)</f>
        <v>0.00024390243902439027</v>
      </c>
      <c r="N91" s="24"/>
      <c r="O91" s="24"/>
      <c r="P91" s="24"/>
      <c r="Q91" s="24"/>
      <c r="R91" s="24"/>
    </row>
    <row r="92" spans="1:18" ht="14.4">
      <c r="A92" s="24"/>
      <c r="B92" s="24" t="s">
        <v>148</v>
      </c>
      <c r="C92" s="177"/>
      <c r="D92" s="177"/>
      <c r="E92" s="186">
        <v>5.1847925000000004</v>
      </c>
      <c r="F92" s="187">
        <v>5.1847925000000004</v>
      </c>
      <c r="G92" s="24"/>
      <c r="H92" s="175"/>
      <c r="I92" s="188">
        <f>+C92*M92</f>
        <v>0</v>
      </c>
      <c r="J92" s="189">
        <f>+D92*M92</f>
        <v>0</v>
      </c>
      <c r="K92" s="175"/>
      <c r="L92" s="35" t="s">
        <v>67</v>
      </c>
      <c r="M92" s="190">
        <f>VLOOKUP(L92,N$9:Q$12,4,FALSE)</f>
        <v>0.00024390243902439027</v>
      </c>
      <c r="N92" s="24"/>
      <c r="O92" s="24"/>
      <c r="P92" s="24"/>
      <c r="Q92" s="24"/>
      <c r="R92" s="24"/>
    </row>
    <row r="93" spans="1:18" ht="14.4">
      <c r="A93" s="24"/>
      <c r="B93" s="24" t="s">
        <v>149</v>
      </c>
      <c r="C93" s="177"/>
      <c r="D93" s="177"/>
      <c r="E93" s="194">
        <v>5.1847925000000004</v>
      </c>
      <c r="F93" s="195">
        <v>5.1847925000000004</v>
      </c>
      <c r="G93" s="24"/>
      <c r="H93" s="175"/>
      <c r="I93" s="188">
        <f>+C93*M93</f>
        <v>0</v>
      </c>
      <c r="J93" s="189">
        <f>+D93*M93</f>
        <v>0</v>
      </c>
      <c r="K93" s="175"/>
      <c r="L93" s="35" t="s">
        <v>67</v>
      </c>
      <c r="M93" s="190">
        <f>VLOOKUP(L93,N$9:Q$12,4,FALSE)</f>
        <v>0.00024390243902439027</v>
      </c>
      <c r="N93" s="24"/>
      <c r="O93" s="24"/>
      <c r="P93" s="24"/>
      <c r="Q93" s="24"/>
      <c r="R93" s="24"/>
    </row>
    <row r="94" spans="1:18" ht="14.4">
      <c r="A94" s="24"/>
      <c r="B94" s="24" t="s">
        <v>150</v>
      </c>
      <c r="C94" s="177"/>
      <c r="D94" s="177"/>
      <c r="E94" s="186">
        <v>5.1847925000000004</v>
      </c>
      <c r="F94" s="187">
        <v>5.1847925000000004</v>
      </c>
      <c r="G94" s="24"/>
      <c r="H94" s="175"/>
      <c r="I94" s="188">
        <f>+C94*M94</f>
        <v>0</v>
      </c>
      <c r="J94" s="189">
        <f>+D94*M94</f>
        <v>0</v>
      </c>
      <c r="K94" s="175"/>
      <c r="L94" s="35" t="s">
        <v>67</v>
      </c>
      <c r="M94" s="190">
        <f>VLOOKUP(L94,N$9:Q$12,4,FALSE)</f>
        <v>0.00024390243902439027</v>
      </c>
      <c r="N94" s="24"/>
      <c r="O94" s="24"/>
      <c r="P94" s="24"/>
      <c r="Q94" s="24"/>
      <c r="R94" s="24"/>
    </row>
    <row r="95" spans="1:18" ht="14.4">
      <c r="A95" s="24"/>
      <c r="B95" s="24" t="s">
        <v>151</v>
      </c>
      <c r="C95" s="177"/>
      <c r="D95" s="177"/>
      <c r="E95" s="194">
        <v>8.0514591666666675</v>
      </c>
      <c r="F95" s="195">
        <v>8.0514591666666675</v>
      </c>
      <c r="G95" s="24"/>
      <c r="H95" s="175"/>
      <c r="I95" s="188">
        <f>+C95*M95</f>
        <v>0</v>
      </c>
      <c r="J95" s="189">
        <f>+D95*M95</f>
        <v>0</v>
      </c>
      <c r="K95" s="175"/>
      <c r="L95" s="35" t="s">
        <v>67</v>
      </c>
      <c r="M95" s="190">
        <f>VLOOKUP(L95,N$9:Q$12,4,FALSE)</f>
        <v>0.00024390243902439027</v>
      </c>
      <c r="N95" s="24"/>
      <c r="O95" s="24"/>
      <c r="P95" s="24"/>
      <c r="Q95" s="24"/>
      <c r="R95" s="24"/>
    </row>
    <row r="96" spans="1:18" ht="14.4">
      <c r="A96" s="24"/>
      <c r="B96" s="24" t="s">
        <v>152</v>
      </c>
      <c r="C96" s="177"/>
      <c r="D96" s="177"/>
      <c r="E96" s="186">
        <v>7.7502500000000012</v>
      </c>
      <c r="F96" s="187">
        <v>7.7502500000000012</v>
      </c>
      <c r="G96" s="24"/>
      <c r="H96" s="175"/>
      <c r="I96" s="188">
        <f>+C96*M96</f>
        <v>0</v>
      </c>
      <c r="J96" s="189">
        <f>+D96*M96</f>
        <v>0</v>
      </c>
      <c r="K96" s="175"/>
      <c r="L96" s="35" t="s">
        <v>67</v>
      </c>
      <c r="M96" s="190">
        <f>VLOOKUP(L96,N$9:Q$12,4,FALSE)</f>
        <v>0.00024390243902439027</v>
      </c>
      <c r="N96" s="24"/>
      <c r="O96" s="24"/>
      <c r="P96" s="24"/>
      <c r="Q96" s="24"/>
      <c r="R96" s="24"/>
    </row>
    <row r="97" spans="1:18" ht="14.4">
      <c r="A97" s="24"/>
      <c r="B97" s="24" t="s">
        <v>153</v>
      </c>
      <c r="C97" s="177"/>
      <c r="D97" s="177"/>
      <c r="E97" s="194">
        <v>10.083583333333335</v>
      </c>
      <c r="F97" s="195">
        <v>10.083583333333335</v>
      </c>
      <c r="G97" s="24"/>
      <c r="H97" s="175"/>
      <c r="I97" s="188">
        <f>+C97*M97</f>
        <v>0</v>
      </c>
      <c r="J97" s="189">
        <f>+D97*M97</f>
        <v>0</v>
      </c>
      <c r="K97" s="175"/>
      <c r="L97" s="35" t="s">
        <v>67</v>
      </c>
      <c r="M97" s="190">
        <f>VLOOKUP(L97,N$9:Q$12,4,FALSE)</f>
        <v>0.00024390243902439027</v>
      </c>
      <c r="N97" s="24"/>
      <c r="O97" s="24"/>
      <c r="P97" s="24"/>
      <c r="Q97" s="24"/>
      <c r="R97" s="24"/>
    </row>
    <row r="98" spans="1:18" ht="14.4">
      <c r="A98" s="24"/>
      <c r="B98" s="24" t="s">
        <v>154</v>
      </c>
      <c r="C98" s="177"/>
      <c r="D98" s="177"/>
      <c r="E98" s="186">
        <v>10.083583333333335</v>
      </c>
      <c r="F98" s="187">
        <v>10.083583333333335</v>
      </c>
      <c r="G98" s="24"/>
      <c r="H98" s="175"/>
      <c r="I98" s="188">
        <f>+C98*M98</f>
        <v>0</v>
      </c>
      <c r="J98" s="189">
        <f>+D98*M98</f>
        <v>0</v>
      </c>
      <c r="K98" s="175"/>
      <c r="L98" s="35" t="s">
        <v>67</v>
      </c>
      <c r="M98" s="190">
        <f>VLOOKUP(L98,N$9:Q$12,4,FALSE)</f>
        <v>0.00024390243902439027</v>
      </c>
      <c r="N98" s="24"/>
      <c r="O98" s="24"/>
      <c r="P98" s="24"/>
      <c r="Q98" s="24"/>
      <c r="R98" s="24"/>
    </row>
    <row r="99" spans="1:18" ht="14.4">
      <c r="A99" s="24"/>
      <c r="B99" s="24" t="s">
        <v>155</v>
      </c>
      <c r="C99" s="177"/>
      <c r="D99" s="177"/>
      <c r="E99" s="194">
        <v>7.7502500000000012</v>
      </c>
      <c r="F99" s="195">
        <v>7.7502500000000012</v>
      </c>
      <c r="G99" s="24"/>
      <c r="H99" s="175"/>
      <c r="I99" s="188">
        <f>+C99*M99</f>
        <v>0</v>
      </c>
      <c r="J99" s="189">
        <f>+D99*M99</f>
        <v>0</v>
      </c>
      <c r="K99" s="175"/>
      <c r="L99" s="35" t="s">
        <v>67</v>
      </c>
      <c r="M99" s="190">
        <f>VLOOKUP(L99,N$9:Q$12,4,FALSE)</f>
        <v>0.00024390243902439027</v>
      </c>
      <c r="N99" s="24"/>
      <c r="O99" s="24"/>
      <c r="P99" s="24"/>
      <c r="Q99" s="24"/>
      <c r="R99" s="24"/>
    </row>
    <row r="100" spans="1:18" ht="14.4">
      <c r="A100" s="24"/>
      <c r="B100" s="24" t="s">
        <v>156</v>
      </c>
      <c r="C100" s="177"/>
      <c r="D100" s="177"/>
      <c r="E100" s="186">
        <v>7.7502500000000012</v>
      </c>
      <c r="F100" s="187">
        <v>7.7502500000000012</v>
      </c>
      <c r="G100" s="24"/>
      <c r="H100" s="175"/>
      <c r="I100" s="188">
        <f>+C100*M100</f>
        <v>0</v>
      </c>
      <c r="J100" s="189">
        <f>+D100*M100</f>
        <v>0</v>
      </c>
      <c r="K100" s="175"/>
      <c r="L100" s="35" t="s">
        <v>67</v>
      </c>
      <c r="M100" s="190">
        <f>VLOOKUP(L100,N$9:Q$12,4,FALSE)</f>
        <v>0.00024390243902439027</v>
      </c>
      <c r="N100" s="24"/>
      <c r="O100" s="24"/>
      <c r="P100" s="24"/>
      <c r="Q100" s="24"/>
      <c r="R100" s="24"/>
    </row>
    <row r="101" spans="1:18" ht="14.4">
      <c r="A101" s="24"/>
      <c r="B101" s="24" t="s">
        <v>157</v>
      </c>
      <c r="C101" s="177"/>
      <c r="D101" s="177"/>
      <c r="E101" s="194">
        <v>7.7502500000000012</v>
      </c>
      <c r="F101" s="195">
        <v>7.7502500000000012</v>
      </c>
      <c r="G101" s="24"/>
      <c r="H101" s="175"/>
      <c r="I101" s="188">
        <f>+C101*M101</f>
        <v>0</v>
      </c>
      <c r="J101" s="189">
        <f>+D101*M101</f>
        <v>0</v>
      </c>
      <c r="K101" s="175"/>
      <c r="L101" s="35" t="s">
        <v>67</v>
      </c>
      <c r="M101" s="190">
        <f>VLOOKUP(L101,N$9:Q$12,4,FALSE)</f>
        <v>0.00024390243902439027</v>
      </c>
      <c r="N101" s="24"/>
      <c r="O101" s="24"/>
      <c r="P101" s="24"/>
      <c r="Q101" s="24"/>
      <c r="R101" s="24"/>
    </row>
    <row r="102" spans="1:18" ht="14.4">
      <c r="A102" s="24"/>
      <c r="B102" s="24" t="s">
        <v>158</v>
      </c>
      <c r="C102" s="177"/>
      <c r="D102" s="177"/>
      <c r="E102" s="186">
        <v>10.083583333333335</v>
      </c>
      <c r="F102" s="187">
        <v>10.083583333333335</v>
      </c>
      <c r="G102" s="24"/>
      <c r="H102" s="175"/>
      <c r="I102" s="188">
        <f>+C102*M102</f>
        <v>0</v>
      </c>
      <c r="J102" s="189">
        <f>+D102*M102</f>
        <v>0</v>
      </c>
      <c r="K102" s="175"/>
      <c r="L102" s="35" t="s">
        <v>67</v>
      </c>
      <c r="M102" s="190">
        <f>VLOOKUP(L102,N$9:Q$12,4,FALSE)</f>
        <v>0.00024390243902439027</v>
      </c>
      <c r="N102" s="24"/>
      <c r="O102" s="24"/>
      <c r="P102" s="24"/>
      <c r="Q102" s="24"/>
      <c r="R102" s="24"/>
    </row>
    <row r="103" spans="1:18" ht="14.4">
      <c r="A103" s="24"/>
      <c r="B103" s="24" t="s">
        <v>159</v>
      </c>
      <c r="C103" s="177"/>
      <c r="D103" s="177"/>
      <c r="E103" s="194">
        <v>10.083583333333335</v>
      </c>
      <c r="F103" s="195">
        <v>10.083583333333335</v>
      </c>
      <c r="G103" s="24"/>
      <c r="H103" s="175"/>
      <c r="I103" s="188">
        <f>+C103*M103</f>
        <v>0</v>
      </c>
      <c r="J103" s="189">
        <f>+D103*M103</f>
        <v>0</v>
      </c>
      <c r="K103" s="175"/>
      <c r="L103" s="35" t="s">
        <v>67</v>
      </c>
      <c r="M103" s="190">
        <f>VLOOKUP(L103,N$9:Q$12,4,FALSE)</f>
        <v>0.00024390243902439027</v>
      </c>
      <c r="N103" s="24"/>
      <c r="O103" s="24"/>
      <c r="P103" s="24"/>
      <c r="Q103" s="24"/>
      <c r="R103" s="24"/>
    </row>
    <row r="104" spans="1:18" ht="14.4">
      <c r="A104" s="24"/>
      <c r="B104" s="24" t="s">
        <v>160</v>
      </c>
      <c r="C104" s="177"/>
      <c r="D104" s="177"/>
      <c r="E104" s="186">
        <v>10.083583333333335</v>
      </c>
      <c r="F104" s="187">
        <v>10.083583333333335</v>
      </c>
      <c r="G104" s="24"/>
      <c r="H104" s="175"/>
      <c r="I104" s="188">
        <f>+C104*M104</f>
        <v>0</v>
      </c>
      <c r="J104" s="189">
        <f>+D104*M104</f>
        <v>0</v>
      </c>
      <c r="K104" s="175"/>
      <c r="L104" s="35" t="s">
        <v>67</v>
      </c>
      <c r="M104" s="190">
        <f>VLOOKUP(L104,N$9:Q$12,4,FALSE)</f>
        <v>0.00024390243902439027</v>
      </c>
      <c r="N104" s="24"/>
      <c r="O104" s="24"/>
      <c r="P104" s="24"/>
      <c r="Q104" s="24"/>
      <c r="R104" s="24"/>
    </row>
    <row r="105" spans="1:18" ht="14.4">
      <c r="A105" s="24"/>
      <c r="B105" s="24" t="s">
        <v>161</v>
      </c>
      <c r="C105" s="177"/>
      <c r="D105" s="177"/>
      <c r="E105" s="194">
        <v>10.083583333333335</v>
      </c>
      <c r="F105" s="195">
        <v>10.083583333333335</v>
      </c>
      <c r="G105" s="24"/>
      <c r="H105" s="175"/>
      <c r="I105" s="188">
        <f>+C105*M105</f>
        <v>0</v>
      </c>
      <c r="J105" s="189">
        <f>+D105*M105</f>
        <v>0</v>
      </c>
      <c r="K105" s="175"/>
      <c r="L105" s="35" t="s">
        <v>67</v>
      </c>
      <c r="M105" s="190">
        <f>VLOOKUP(L105,N$9:Q$12,4,FALSE)</f>
        <v>0.00024390243902439027</v>
      </c>
      <c r="N105" s="24"/>
      <c r="O105" s="24"/>
      <c r="P105" s="24"/>
      <c r="Q105" s="24"/>
      <c r="R105" s="24"/>
    </row>
    <row r="106" spans="1:18" ht="14.4">
      <c r="A106" s="24"/>
      <c r="B106" s="24" t="s">
        <v>162</v>
      </c>
      <c r="C106" s="177"/>
      <c r="D106" s="177"/>
      <c r="E106" s="186">
        <v>7.7502500000000012</v>
      </c>
      <c r="F106" s="187">
        <v>7.7502500000000012</v>
      </c>
      <c r="G106" s="24"/>
      <c r="H106" s="175"/>
      <c r="I106" s="188">
        <f>+C106*M106</f>
        <v>0</v>
      </c>
      <c r="J106" s="189">
        <f>+D106*M106</f>
        <v>0</v>
      </c>
      <c r="K106" s="175"/>
      <c r="L106" s="35" t="s">
        <v>67</v>
      </c>
      <c r="M106" s="190">
        <f>VLOOKUP(L106,N$9:Q$12,4,FALSE)</f>
        <v>0.00024390243902439027</v>
      </c>
      <c r="N106" s="24"/>
      <c r="O106" s="24"/>
      <c r="P106" s="24"/>
      <c r="Q106" s="24"/>
      <c r="R106" s="24"/>
    </row>
    <row r="107" spans="1:18" ht="14.4">
      <c r="A107" s="24"/>
      <c r="B107" s="24" t="s">
        <v>163</v>
      </c>
      <c r="C107" s="177"/>
      <c r="D107" s="177"/>
      <c r="E107" s="194">
        <v>7.7502500000000012</v>
      </c>
      <c r="F107" s="195">
        <v>7.7502500000000012</v>
      </c>
      <c r="G107" s="24"/>
      <c r="H107" s="175"/>
      <c r="I107" s="188">
        <f>+C107*M107</f>
        <v>0</v>
      </c>
      <c r="J107" s="189">
        <f>+D107*M107</f>
        <v>0</v>
      </c>
      <c r="K107" s="175"/>
      <c r="L107" s="35" t="s">
        <v>67</v>
      </c>
      <c r="M107" s="190">
        <f>VLOOKUP(L107,N$9:Q$12,4,FALSE)</f>
        <v>0.00024390243902439027</v>
      </c>
      <c r="N107" s="24"/>
      <c r="O107" s="24"/>
      <c r="P107" s="24"/>
      <c r="Q107" s="24"/>
      <c r="R107" s="24"/>
    </row>
    <row r="108" spans="1:18" ht="14.4">
      <c r="A108" s="24"/>
      <c r="B108" s="24" t="s">
        <v>164</v>
      </c>
      <c r="C108" s="177"/>
      <c r="D108" s="177"/>
      <c r="E108" s="186">
        <v>7.2169166666666671</v>
      </c>
      <c r="F108" s="187">
        <v>7.2169166666666671</v>
      </c>
      <c r="G108" s="24"/>
      <c r="H108" s="175"/>
      <c r="I108" s="188">
        <f>+C108*M108</f>
        <v>0</v>
      </c>
      <c r="J108" s="189">
        <f>+D108*M108</f>
        <v>0</v>
      </c>
      <c r="K108" s="175"/>
      <c r="L108" s="35" t="s">
        <v>67</v>
      </c>
      <c r="M108" s="190">
        <f>VLOOKUP(L108,N$9:Q$12,4,FALSE)</f>
        <v>0.00024390243902439027</v>
      </c>
      <c r="N108" s="24"/>
      <c r="O108" s="24"/>
      <c r="P108" s="24"/>
      <c r="Q108" s="24"/>
      <c r="R108" s="24"/>
    </row>
    <row r="109" spans="1:18" ht="14.4">
      <c r="A109" s="24"/>
      <c r="B109" s="24" t="s">
        <v>165</v>
      </c>
      <c r="C109" s="177"/>
      <c r="D109" s="177"/>
      <c r="E109" s="194">
        <v>10.083583333333335</v>
      </c>
      <c r="F109" s="195">
        <v>10.083583333333335</v>
      </c>
      <c r="G109" s="24"/>
      <c r="H109" s="175"/>
      <c r="I109" s="188">
        <f>+C109*M109</f>
        <v>0</v>
      </c>
      <c r="J109" s="189">
        <f>+D109*M109</f>
        <v>0</v>
      </c>
      <c r="K109" s="175"/>
      <c r="L109" s="35" t="s">
        <v>67</v>
      </c>
      <c r="M109" s="190">
        <f>VLOOKUP(L109,N$9:Q$12,4,FALSE)</f>
        <v>0.00024390243902439027</v>
      </c>
      <c r="N109" s="24"/>
      <c r="O109" s="24"/>
      <c r="P109" s="24"/>
      <c r="Q109" s="24"/>
      <c r="R109" s="24"/>
    </row>
    <row r="110" spans="1:18" ht="14.4">
      <c r="A110" s="24"/>
      <c r="B110" s="24" t="s">
        <v>166</v>
      </c>
      <c r="C110" s="177"/>
      <c r="D110" s="177"/>
      <c r="E110" s="186">
        <v>10.083583333333335</v>
      </c>
      <c r="F110" s="187">
        <v>10.083583333333335</v>
      </c>
      <c r="G110" s="24"/>
      <c r="H110" s="175"/>
      <c r="I110" s="188">
        <f>+C110*M110</f>
        <v>0</v>
      </c>
      <c r="J110" s="189">
        <f>+D110*M110</f>
        <v>0</v>
      </c>
      <c r="K110" s="175"/>
      <c r="L110" s="35" t="s">
        <v>67</v>
      </c>
      <c r="M110" s="190">
        <f>VLOOKUP(L110,N$9:Q$12,4,FALSE)</f>
        <v>0.00024390243902439027</v>
      </c>
      <c r="N110" s="24"/>
      <c r="O110" s="24"/>
      <c r="P110" s="24"/>
      <c r="Q110" s="24"/>
      <c r="R110" s="24"/>
    </row>
    <row r="111" spans="1:18" ht="14.4">
      <c r="A111" s="24"/>
      <c r="B111" s="24" t="s">
        <v>167</v>
      </c>
      <c r="C111" s="177"/>
      <c r="D111" s="177"/>
      <c r="E111" s="194">
        <v>7.2169166666666671</v>
      </c>
      <c r="F111" s="195">
        <v>7.2169166666666671</v>
      </c>
      <c r="G111" s="24"/>
      <c r="H111" s="175"/>
      <c r="I111" s="188">
        <f>+C111*M111</f>
        <v>0</v>
      </c>
      <c r="J111" s="189">
        <f>+D111*M111</f>
        <v>0</v>
      </c>
      <c r="K111" s="175"/>
      <c r="L111" s="35" t="s">
        <v>67</v>
      </c>
      <c r="M111" s="190">
        <f>VLOOKUP(L111,N$9:Q$12,4,FALSE)</f>
        <v>0.00024390243902439027</v>
      </c>
      <c r="N111" s="24"/>
      <c r="O111" s="24"/>
      <c r="P111" s="24"/>
      <c r="Q111" s="24"/>
      <c r="R111" s="24"/>
    </row>
    <row r="112" spans="1:18" ht="14.4">
      <c r="A112" s="24"/>
      <c r="B112" s="24" t="s">
        <v>168</v>
      </c>
      <c r="C112" s="177"/>
      <c r="D112" s="177"/>
      <c r="E112" s="186">
        <v>7.7502500000000012</v>
      </c>
      <c r="F112" s="187">
        <v>7.7502500000000012</v>
      </c>
      <c r="G112" s="24"/>
      <c r="H112" s="175"/>
      <c r="I112" s="188">
        <f>+C112*M112</f>
        <v>0</v>
      </c>
      <c r="J112" s="189">
        <f>+D112*M112</f>
        <v>0</v>
      </c>
      <c r="K112" s="175"/>
      <c r="L112" s="35" t="s">
        <v>67</v>
      </c>
      <c r="M112" s="190">
        <f>VLOOKUP(L112,N$9:Q$12,4,FALSE)</f>
        <v>0.00024390243902439027</v>
      </c>
      <c r="N112" s="24"/>
      <c r="O112" s="24"/>
      <c r="P112" s="24"/>
      <c r="Q112" s="24"/>
      <c r="R112" s="24"/>
    </row>
    <row r="113" spans="1:18" ht="14.4">
      <c r="A113" s="24"/>
      <c r="B113" s="24" t="s">
        <v>169</v>
      </c>
      <c r="C113" s="177"/>
      <c r="D113" s="177"/>
      <c r="E113" s="194">
        <v>7.2169166666666671</v>
      </c>
      <c r="F113" s="195">
        <v>7.2169166666666671</v>
      </c>
      <c r="G113" s="24"/>
      <c r="H113" s="175"/>
      <c r="I113" s="188">
        <f>+C113*M113</f>
        <v>0</v>
      </c>
      <c r="J113" s="189">
        <f>+D113*M113</f>
        <v>0</v>
      </c>
      <c r="K113" s="175"/>
      <c r="L113" s="35" t="s">
        <v>67</v>
      </c>
      <c r="M113" s="190">
        <f>VLOOKUP(L113,N$9:Q$12,4,FALSE)</f>
        <v>0.00024390243902439027</v>
      </c>
      <c r="N113" s="24"/>
      <c r="O113" s="24"/>
      <c r="P113" s="24"/>
      <c r="Q113" s="24"/>
      <c r="R113" s="24"/>
    </row>
    <row r="114" spans="1:18" ht="14.4">
      <c r="A114" s="24"/>
      <c r="B114" s="24" t="s">
        <v>170</v>
      </c>
      <c r="C114" s="177"/>
      <c r="D114" s="177"/>
      <c r="E114" s="186">
        <v>7.7502500000000012</v>
      </c>
      <c r="F114" s="187">
        <v>7.7502500000000012</v>
      </c>
      <c r="G114" s="24"/>
      <c r="H114" s="175"/>
      <c r="I114" s="188">
        <f>+C114*M114</f>
        <v>0</v>
      </c>
      <c r="J114" s="189">
        <f>+D114*M114</f>
        <v>0</v>
      </c>
      <c r="K114" s="175"/>
      <c r="L114" s="35" t="s">
        <v>67</v>
      </c>
      <c r="M114" s="190">
        <f>VLOOKUP(L114,N$9:Q$12,4,FALSE)</f>
        <v>0.00024390243902439027</v>
      </c>
      <c r="N114" s="24"/>
      <c r="O114" s="24"/>
      <c r="P114" s="24"/>
      <c r="Q114" s="24"/>
      <c r="R114" s="24"/>
    </row>
    <row r="115" spans="1:18" ht="14.4">
      <c r="A115" s="24"/>
      <c r="B115" s="24" t="s">
        <v>171</v>
      </c>
      <c r="C115" s="177"/>
      <c r="D115" s="177"/>
      <c r="E115" s="194">
        <v>7.7502500000000012</v>
      </c>
      <c r="F115" s="195">
        <v>7.7502500000000012</v>
      </c>
      <c r="G115" s="24"/>
      <c r="H115" s="175"/>
      <c r="I115" s="188">
        <f>+C115*M115</f>
        <v>0</v>
      </c>
      <c r="J115" s="189">
        <f>+D115*M115</f>
        <v>0</v>
      </c>
      <c r="K115" s="175"/>
      <c r="L115" s="35" t="s">
        <v>67</v>
      </c>
      <c r="M115" s="190">
        <f>VLOOKUP(L115,N$9:Q$12,4,FALSE)</f>
        <v>0.00024390243902439027</v>
      </c>
      <c r="N115" s="24"/>
      <c r="O115" s="24"/>
      <c r="P115" s="24"/>
      <c r="Q115" s="24"/>
      <c r="R115" s="24"/>
    </row>
    <row r="116" spans="1:18" ht="14.4">
      <c r="A116" s="24"/>
      <c r="B116" s="24" t="s">
        <v>172</v>
      </c>
      <c r="C116" s="177"/>
      <c r="D116" s="177"/>
      <c r="E116" s="186">
        <v>7.7502500000000012</v>
      </c>
      <c r="F116" s="187">
        <v>7.7502500000000012</v>
      </c>
      <c r="G116" s="24"/>
      <c r="H116" s="175"/>
      <c r="I116" s="188">
        <f>+C116*M116</f>
        <v>0</v>
      </c>
      <c r="J116" s="189">
        <f>+D116*M116</f>
        <v>0</v>
      </c>
      <c r="K116" s="175"/>
      <c r="L116" s="35" t="s">
        <v>67</v>
      </c>
      <c r="M116" s="190">
        <f>VLOOKUP(L116,N$9:Q$12,4,FALSE)</f>
        <v>0.00024390243902439027</v>
      </c>
      <c r="N116" s="24"/>
      <c r="O116" s="24"/>
      <c r="P116" s="24"/>
      <c r="Q116" s="24"/>
      <c r="R116" s="24"/>
    </row>
    <row r="117" spans="1:18" ht="14.4">
      <c r="A117" s="24"/>
      <c r="B117" s="24" t="s">
        <v>173</v>
      </c>
      <c r="C117" s="177"/>
      <c r="D117" s="177"/>
      <c r="E117" s="194">
        <v>7.7502500000000012</v>
      </c>
      <c r="F117" s="195">
        <v>7.7502500000000012</v>
      </c>
      <c r="G117" s="24"/>
      <c r="H117" s="175"/>
      <c r="I117" s="188">
        <f>+C117*M117</f>
        <v>0</v>
      </c>
      <c r="J117" s="189">
        <f>+D117*M117</f>
        <v>0</v>
      </c>
      <c r="K117" s="175"/>
      <c r="L117" s="35" t="s">
        <v>67</v>
      </c>
      <c r="M117" s="190">
        <f>VLOOKUP(L117,N$9:Q$12,4,FALSE)</f>
        <v>0.00024390243902439027</v>
      </c>
      <c r="N117" s="24"/>
      <c r="O117" s="24"/>
      <c r="P117" s="24"/>
      <c r="Q117" s="24"/>
      <c r="R117" s="24"/>
    </row>
    <row r="118" spans="1:18" ht="14.4">
      <c r="A118" s="24"/>
      <c r="B118" s="24" t="s">
        <v>174</v>
      </c>
      <c r="C118" s="177"/>
      <c r="D118" s="177"/>
      <c r="E118" s="186">
        <v>7.7502500000000012</v>
      </c>
      <c r="F118" s="187">
        <v>7.7502500000000012</v>
      </c>
      <c r="G118" s="24"/>
      <c r="H118" s="175"/>
      <c r="I118" s="188">
        <f>+C118*M118</f>
        <v>0</v>
      </c>
      <c r="J118" s="189">
        <f>+D118*M118</f>
        <v>0</v>
      </c>
      <c r="K118" s="175"/>
      <c r="L118" s="35" t="s">
        <v>67</v>
      </c>
      <c r="M118" s="190">
        <f>VLOOKUP(L118,N$9:Q$12,4,FALSE)</f>
        <v>0.00024390243902439027</v>
      </c>
      <c r="N118" s="24"/>
      <c r="O118" s="24"/>
      <c r="P118" s="24"/>
      <c r="Q118" s="24"/>
      <c r="R118" s="24"/>
    </row>
    <row r="119" spans="1:18" ht="14.4">
      <c r="A119" s="24"/>
      <c r="B119" s="24" t="s">
        <v>175</v>
      </c>
      <c r="C119" s="177"/>
      <c r="D119" s="177"/>
      <c r="E119" s="194">
        <v>7.7502500000000012</v>
      </c>
      <c r="F119" s="195">
        <v>7.7502500000000012</v>
      </c>
      <c r="G119" s="24"/>
      <c r="H119" s="175"/>
      <c r="I119" s="188">
        <f>+C119*M119</f>
        <v>0</v>
      </c>
      <c r="J119" s="189">
        <f>+D119*M119</f>
        <v>0</v>
      </c>
      <c r="K119" s="175"/>
      <c r="L119" s="35" t="s">
        <v>67</v>
      </c>
      <c r="M119" s="190">
        <f>VLOOKUP(L119,N$9:Q$12,4,FALSE)</f>
        <v>0.00024390243902439027</v>
      </c>
      <c r="N119" s="24"/>
      <c r="O119" s="24"/>
      <c r="P119" s="24"/>
      <c r="Q119" s="24"/>
      <c r="R119" s="24"/>
    </row>
    <row r="120" spans="1:18" ht="14.4">
      <c r="A120" s="24"/>
      <c r="B120" s="24" t="s">
        <v>176</v>
      </c>
      <c r="C120" s="177"/>
      <c r="D120" s="177"/>
      <c r="E120" s="186">
        <v>10.083583333333335</v>
      </c>
      <c r="F120" s="187">
        <v>10.083583333333335</v>
      </c>
      <c r="G120" s="24"/>
      <c r="H120" s="175"/>
      <c r="I120" s="188">
        <f>+C120*M120</f>
        <v>0</v>
      </c>
      <c r="J120" s="189">
        <f>+D120*M120</f>
        <v>0</v>
      </c>
      <c r="K120" s="175"/>
      <c r="L120" s="35" t="s">
        <v>67</v>
      </c>
      <c r="M120" s="190">
        <f>VLOOKUP(L120,N$9:Q$12,4,FALSE)</f>
        <v>0.00024390243902439027</v>
      </c>
      <c r="N120" s="24"/>
      <c r="O120" s="24"/>
      <c r="P120" s="24"/>
      <c r="Q120" s="24"/>
      <c r="R120" s="24"/>
    </row>
    <row r="121" spans="1:18" ht="14.4">
      <c r="A121" s="24"/>
      <c r="B121" s="24" t="s">
        <v>177</v>
      </c>
      <c r="C121" s="177"/>
      <c r="D121" s="177"/>
      <c r="E121" s="194">
        <v>10.083583333333335</v>
      </c>
      <c r="F121" s="195">
        <v>10.083583333333335</v>
      </c>
      <c r="G121" s="24"/>
      <c r="H121" s="175"/>
      <c r="I121" s="188">
        <f>+C121*M121</f>
        <v>0</v>
      </c>
      <c r="J121" s="189">
        <f>+D121*M121</f>
        <v>0</v>
      </c>
      <c r="K121" s="175"/>
      <c r="L121" s="35" t="s">
        <v>67</v>
      </c>
      <c r="M121" s="190">
        <f>VLOOKUP(L121,N$9:Q$12,4,FALSE)</f>
        <v>0.00024390243902439027</v>
      </c>
      <c r="N121" s="24"/>
      <c r="O121" s="24"/>
      <c r="P121" s="24"/>
      <c r="Q121" s="24"/>
      <c r="R121" s="24"/>
    </row>
    <row r="122" spans="1:18" ht="14.4">
      <c r="A122" s="24"/>
      <c r="B122" s="24" t="s">
        <v>178</v>
      </c>
      <c r="C122" s="177"/>
      <c r="D122" s="177"/>
      <c r="E122" s="186">
        <v>10.083583333333335</v>
      </c>
      <c r="F122" s="187">
        <v>10.083583333333335</v>
      </c>
      <c r="G122" s="24"/>
      <c r="H122" s="175"/>
      <c r="I122" s="188">
        <f>+C122*M122</f>
        <v>0</v>
      </c>
      <c r="J122" s="189">
        <f>+D122*M122</f>
        <v>0</v>
      </c>
      <c r="K122" s="175"/>
      <c r="L122" s="35" t="s">
        <v>67</v>
      </c>
      <c r="M122" s="190">
        <f>VLOOKUP(L122,N$9:Q$12,4,FALSE)</f>
        <v>0.00024390243902439027</v>
      </c>
      <c r="N122" s="24"/>
      <c r="O122" s="24"/>
      <c r="P122" s="24"/>
      <c r="Q122" s="24"/>
      <c r="R122" s="24"/>
    </row>
    <row r="123" spans="1:18" ht="14.4">
      <c r="A123" s="24"/>
      <c r="B123" s="24" t="s">
        <v>179</v>
      </c>
      <c r="C123" s="177"/>
      <c r="D123" s="177"/>
      <c r="E123" s="194">
        <v>16.722695140104165</v>
      </c>
      <c r="F123" s="195">
        <v>16.722695140104165</v>
      </c>
      <c r="G123" s="24"/>
      <c r="H123" s="175"/>
      <c r="I123" s="188">
        <f>+C123*M123</f>
        <v>0</v>
      </c>
      <c r="J123" s="189">
        <f>+D123*M123</f>
        <v>0</v>
      </c>
      <c r="K123" s="175"/>
      <c r="L123" s="35" t="s">
        <v>67</v>
      </c>
      <c r="M123" s="190">
        <f>VLOOKUP(L123,N$9:Q$12,4,FALSE)</f>
        <v>0.00024390243902439027</v>
      </c>
      <c r="N123" s="24"/>
      <c r="O123" s="24"/>
      <c r="P123" s="24"/>
      <c r="Q123" s="24"/>
      <c r="R123" s="24"/>
    </row>
    <row r="124" spans="1:18" ht="14.4">
      <c r="A124" s="24"/>
      <c r="B124" s="24" t="s">
        <v>180</v>
      </c>
      <c r="C124" s="177"/>
      <c r="D124" s="177"/>
      <c r="E124" s="186">
        <v>7.7502500000000012</v>
      </c>
      <c r="F124" s="187">
        <v>7.7502500000000012</v>
      </c>
      <c r="G124" s="24"/>
      <c r="H124" s="175"/>
      <c r="I124" s="188">
        <f>+C124*M124</f>
        <v>0</v>
      </c>
      <c r="J124" s="189">
        <f>+D124*M124</f>
        <v>0</v>
      </c>
      <c r="K124" s="175"/>
      <c r="L124" s="35" t="s">
        <v>67</v>
      </c>
      <c r="M124" s="190">
        <f>VLOOKUP(L124,N$9:Q$12,4,FALSE)</f>
        <v>0.00024390243902439027</v>
      </c>
      <c r="N124" s="24"/>
      <c r="O124" s="24"/>
      <c r="P124" s="24"/>
      <c r="Q124" s="24"/>
      <c r="R124" s="24"/>
    </row>
    <row r="125" spans="1:18" ht="14.4">
      <c r="A125" s="24"/>
      <c r="B125" s="24" t="s">
        <v>181</v>
      </c>
      <c r="C125" s="177"/>
      <c r="D125" s="177"/>
      <c r="E125" s="194">
        <v>7.2169166666666671</v>
      </c>
      <c r="F125" s="195">
        <v>7.2169166666666671</v>
      </c>
      <c r="G125" s="24"/>
      <c r="H125" s="175"/>
      <c r="I125" s="188">
        <f>+C125*M125</f>
        <v>0</v>
      </c>
      <c r="J125" s="189">
        <f>+D125*M125</f>
        <v>0</v>
      </c>
      <c r="K125" s="175"/>
      <c r="L125" s="35" t="s">
        <v>67</v>
      </c>
      <c r="M125" s="190">
        <f>VLOOKUP(L125,N$9:Q$12,4,FALSE)</f>
        <v>0.00024390243902439027</v>
      </c>
      <c r="N125" s="24"/>
      <c r="O125" s="24"/>
      <c r="P125" s="24"/>
      <c r="Q125" s="24"/>
      <c r="R125" s="24"/>
    </row>
    <row r="126" spans="1:18" ht="14.4">
      <c r="A126" s="24"/>
      <c r="B126" s="24" t="s">
        <v>182</v>
      </c>
      <c r="C126" s="177"/>
      <c r="D126" s="177"/>
      <c r="E126" s="186">
        <v>7.7502500000000012</v>
      </c>
      <c r="F126" s="187">
        <v>7.7502500000000012</v>
      </c>
      <c r="G126" s="24"/>
      <c r="H126" s="175"/>
      <c r="I126" s="188">
        <f>+C126*M126</f>
        <v>0</v>
      </c>
      <c r="J126" s="189">
        <f>+D126*M126</f>
        <v>0</v>
      </c>
      <c r="K126" s="175"/>
      <c r="L126" s="35" t="s">
        <v>67</v>
      </c>
      <c r="M126" s="190">
        <f>VLOOKUP(L126,N$9:Q$12,4,FALSE)</f>
        <v>0.00024390243902439027</v>
      </c>
      <c r="N126" s="24"/>
      <c r="O126" s="24"/>
      <c r="P126" s="24"/>
      <c r="Q126" s="24"/>
      <c r="R126" s="24"/>
    </row>
    <row r="127" spans="1:18" ht="14.4">
      <c r="A127" s="24"/>
      <c r="B127" s="24" t="s">
        <v>183</v>
      </c>
      <c r="C127" s="177"/>
      <c r="D127" s="177"/>
      <c r="E127" s="194">
        <v>10.083583333333335</v>
      </c>
      <c r="F127" s="195">
        <v>10.083583333333335</v>
      </c>
      <c r="G127" s="24"/>
      <c r="H127" s="175"/>
      <c r="I127" s="188">
        <f>+C127*M127</f>
        <v>0</v>
      </c>
      <c r="J127" s="189">
        <f>+D127*M127</f>
        <v>0</v>
      </c>
      <c r="K127" s="175"/>
      <c r="L127" s="35" t="s">
        <v>67</v>
      </c>
      <c r="M127" s="190">
        <f>VLOOKUP(L127,N$9:Q$12,4,FALSE)</f>
        <v>0.00024390243902439027</v>
      </c>
      <c r="N127" s="24"/>
      <c r="O127" s="24"/>
      <c r="P127" s="24"/>
      <c r="Q127" s="24"/>
      <c r="R127" s="24"/>
    </row>
    <row r="128" spans="1:18" ht="14.4">
      <c r="A128" s="24"/>
      <c r="B128" s="24" t="s">
        <v>184</v>
      </c>
      <c r="C128" s="177"/>
      <c r="D128" s="177"/>
      <c r="E128" s="186">
        <v>7.2169166666666671</v>
      </c>
      <c r="F128" s="187">
        <v>7.2169166666666671</v>
      </c>
      <c r="G128" s="24"/>
      <c r="H128" s="175"/>
      <c r="I128" s="188">
        <f>+C128*M128</f>
        <v>0</v>
      </c>
      <c r="J128" s="189">
        <f>+D128*M128</f>
        <v>0</v>
      </c>
      <c r="K128" s="175"/>
      <c r="L128" s="35" t="s">
        <v>67</v>
      </c>
      <c r="M128" s="190">
        <f>VLOOKUP(L128,N$9:Q$12,4,FALSE)</f>
        <v>0.00024390243902439027</v>
      </c>
      <c r="N128" s="24"/>
      <c r="O128" s="24"/>
      <c r="P128" s="24"/>
      <c r="Q128" s="24"/>
      <c r="R128" s="24"/>
    </row>
    <row r="129" spans="1:18" ht="14.4">
      <c r="A129" s="24"/>
      <c r="B129" s="24" t="s">
        <v>185</v>
      </c>
      <c r="C129" s="177"/>
      <c r="D129" s="177"/>
      <c r="E129" s="194">
        <v>7.7502500000000012</v>
      </c>
      <c r="F129" s="195">
        <v>7.7502500000000012</v>
      </c>
      <c r="G129" s="24"/>
      <c r="H129" s="175"/>
      <c r="I129" s="188">
        <f>+C129*M129</f>
        <v>0</v>
      </c>
      <c r="J129" s="189">
        <f>+D129*M129</f>
        <v>0</v>
      </c>
      <c r="K129" s="175"/>
      <c r="L129" s="35" t="s">
        <v>67</v>
      </c>
      <c r="M129" s="190">
        <f>VLOOKUP(L129,N$9:Q$12,4,FALSE)</f>
        <v>0.00024390243902439027</v>
      </c>
      <c r="N129" s="24"/>
      <c r="O129" s="24"/>
      <c r="P129" s="24"/>
      <c r="Q129" s="24"/>
      <c r="R129" s="24"/>
    </row>
    <row r="130" spans="1:18" ht="14.4">
      <c r="A130" s="24"/>
      <c r="B130" s="24" t="s">
        <v>186</v>
      </c>
      <c r="C130" s="177"/>
      <c r="D130" s="177"/>
      <c r="E130" s="186">
        <v>10.083583333333335</v>
      </c>
      <c r="F130" s="187">
        <v>10.083583333333335</v>
      </c>
      <c r="G130" s="24"/>
      <c r="H130" s="175"/>
      <c r="I130" s="188">
        <f>+C130*M130</f>
        <v>0</v>
      </c>
      <c r="J130" s="189">
        <f>+D130*M130</f>
        <v>0</v>
      </c>
      <c r="K130" s="175"/>
      <c r="L130" s="35" t="s">
        <v>67</v>
      </c>
      <c r="M130" s="190">
        <f>VLOOKUP(L130,N$9:Q$12,4,FALSE)</f>
        <v>0.00024390243902439027</v>
      </c>
      <c r="N130" s="24"/>
      <c r="O130" s="24"/>
      <c r="P130" s="24"/>
      <c r="Q130" s="24"/>
      <c r="R130" s="24"/>
    </row>
    <row r="131" spans="1:18" ht="14.4">
      <c r="A131" s="24"/>
      <c r="B131" s="24" t="s">
        <v>187</v>
      </c>
      <c r="C131" s="177"/>
      <c r="D131" s="177"/>
      <c r="E131" s="194">
        <v>10.083583333333335</v>
      </c>
      <c r="F131" s="195">
        <v>10.083583333333335</v>
      </c>
      <c r="G131" s="24"/>
      <c r="H131" s="175"/>
      <c r="I131" s="188">
        <f>+C131*M131</f>
        <v>0</v>
      </c>
      <c r="J131" s="189">
        <f>+D131*M131</f>
        <v>0</v>
      </c>
      <c r="K131" s="175"/>
      <c r="L131" s="35" t="s">
        <v>67</v>
      </c>
      <c r="M131" s="190">
        <f>VLOOKUP(L131,N$9:Q$12,4,FALSE)</f>
        <v>0.00024390243902439027</v>
      </c>
      <c r="N131" s="24"/>
      <c r="O131" s="24"/>
      <c r="P131" s="24"/>
      <c r="Q131" s="24"/>
      <c r="R131" s="24"/>
    </row>
    <row r="132" spans="1:18" ht="14.4">
      <c r="A132" s="24"/>
      <c r="B132" s="24" t="s">
        <v>188</v>
      </c>
      <c r="C132" s="177"/>
      <c r="D132" s="177"/>
      <c r="E132" s="186">
        <v>10.083583333333335</v>
      </c>
      <c r="F132" s="187">
        <v>10.083583333333335</v>
      </c>
      <c r="G132" s="24"/>
      <c r="H132" s="175"/>
      <c r="I132" s="188">
        <f>+C132*M132</f>
        <v>0</v>
      </c>
      <c r="J132" s="189">
        <f>+D132*M132</f>
        <v>0</v>
      </c>
      <c r="K132" s="175"/>
      <c r="L132" s="35" t="s">
        <v>67</v>
      </c>
      <c r="M132" s="190">
        <f>VLOOKUP(L132,N$9:Q$12,4,FALSE)</f>
        <v>0.00024390243902439027</v>
      </c>
      <c r="N132" s="24"/>
      <c r="O132" s="24"/>
      <c r="P132" s="24"/>
      <c r="Q132" s="24"/>
      <c r="R132" s="24"/>
    </row>
    <row r="133" spans="1:18" ht="14.4">
      <c r="A133" s="24"/>
      <c r="B133" s="24" t="s">
        <v>189</v>
      </c>
      <c r="C133" s="177"/>
      <c r="D133" s="177"/>
      <c r="E133" s="194">
        <v>7.7502500000000012</v>
      </c>
      <c r="F133" s="195">
        <v>7.7502500000000012</v>
      </c>
      <c r="G133" s="24"/>
      <c r="H133" s="175"/>
      <c r="I133" s="188">
        <f>+C133*M133</f>
        <v>0</v>
      </c>
      <c r="J133" s="189">
        <f>+D133*M133</f>
        <v>0</v>
      </c>
      <c r="K133" s="175"/>
      <c r="L133" s="35" t="s">
        <v>67</v>
      </c>
      <c r="M133" s="190">
        <f>VLOOKUP(L133,N$9:Q$12,4,FALSE)</f>
        <v>0.00024390243902439027</v>
      </c>
      <c r="N133" s="24"/>
      <c r="O133" s="24"/>
      <c r="P133" s="24"/>
      <c r="Q133" s="24"/>
      <c r="R133" s="24"/>
    </row>
    <row r="134" spans="1:18" ht="14.4">
      <c r="A134" s="24"/>
      <c r="B134" s="24" t="s">
        <v>190</v>
      </c>
      <c r="C134" s="177"/>
      <c r="D134" s="177"/>
      <c r="E134" s="186">
        <v>7.7502500000000012</v>
      </c>
      <c r="F134" s="187">
        <v>7.7502500000000012</v>
      </c>
      <c r="G134" s="24"/>
      <c r="H134" s="175"/>
      <c r="I134" s="188">
        <f>+C134*M134</f>
        <v>0</v>
      </c>
      <c r="J134" s="189">
        <f>+D134*M134</f>
        <v>0</v>
      </c>
      <c r="K134" s="175"/>
      <c r="L134" s="35" t="s">
        <v>67</v>
      </c>
      <c r="M134" s="190">
        <f>VLOOKUP(L134,N$9:Q$12,4,FALSE)</f>
        <v>0.00024390243902439027</v>
      </c>
      <c r="N134" s="24"/>
      <c r="O134" s="24"/>
      <c r="P134" s="24"/>
      <c r="Q134" s="24"/>
      <c r="R134" s="24"/>
    </row>
    <row r="135" spans="1:18" ht="14.4">
      <c r="A135" s="24"/>
      <c r="B135" s="24" t="s">
        <v>191</v>
      </c>
      <c r="C135" s="177"/>
      <c r="D135" s="177"/>
      <c r="E135" s="194">
        <v>7.7502500000000012</v>
      </c>
      <c r="F135" s="195">
        <v>7.7502500000000012</v>
      </c>
      <c r="G135" s="24"/>
      <c r="H135" s="175"/>
      <c r="I135" s="188">
        <f>+C135*M135</f>
        <v>0</v>
      </c>
      <c r="J135" s="189">
        <f>+D135*M135</f>
        <v>0</v>
      </c>
      <c r="K135" s="175"/>
      <c r="L135" s="35" t="s">
        <v>67</v>
      </c>
      <c r="M135" s="190">
        <f>VLOOKUP(L135,N$9:Q$12,4,FALSE)</f>
        <v>0.00024390243902439027</v>
      </c>
      <c r="N135" s="24"/>
      <c r="O135" s="24"/>
      <c r="P135" s="24"/>
      <c r="Q135" s="24"/>
      <c r="R135" s="24"/>
    </row>
    <row r="136" spans="1:18" ht="14.4">
      <c r="A136" s="24"/>
      <c r="B136" s="24" t="s">
        <v>192</v>
      </c>
      <c r="C136" s="177"/>
      <c r="D136" s="177"/>
      <c r="E136" s="186">
        <v>10.083583333333335</v>
      </c>
      <c r="F136" s="187">
        <v>10.083583333333335</v>
      </c>
      <c r="G136" s="24"/>
      <c r="H136" s="175"/>
      <c r="I136" s="188">
        <f>+C136*M136</f>
        <v>0</v>
      </c>
      <c r="J136" s="189">
        <f>+D136*M136</f>
        <v>0</v>
      </c>
      <c r="K136" s="175"/>
      <c r="L136" s="35" t="s">
        <v>67</v>
      </c>
      <c r="M136" s="190">
        <f>VLOOKUP(L136,N$9:Q$12,4,FALSE)</f>
        <v>0.00024390243902439027</v>
      </c>
      <c r="N136" s="24"/>
      <c r="O136" s="24"/>
      <c r="P136" s="24"/>
      <c r="Q136" s="24"/>
      <c r="R136" s="24"/>
    </row>
    <row r="137" spans="1:18" ht="14.4">
      <c r="A137" s="24"/>
      <c r="B137" s="24" t="s">
        <v>193</v>
      </c>
      <c r="C137" s="177"/>
      <c r="D137" s="177"/>
      <c r="E137" s="194">
        <v>7.2169166666666671</v>
      </c>
      <c r="F137" s="195">
        <v>7.2169166666666671</v>
      </c>
      <c r="G137" s="24"/>
      <c r="H137" s="175"/>
      <c r="I137" s="188">
        <f>+C137*M137</f>
        <v>0</v>
      </c>
      <c r="J137" s="189">
        <f>+D137*M137</f>
        <v>0</v>
      </c>
      <c r="K137" s="175"/>
      <c r="L137" s="35" t="s">
        <v>67</v>
      </c>
      <c r="M137" s="190">
        <f>VLOOKUP(L137,N$9:Q$12,4,FALSE)</f>
        <v>0.00024390243902439027</v>
      </c>
      <c r="N137" s="24"/>
      <c r="O137" s="24"/>
      <c r="P137" s="24"/>
      <c r="Q137" s="24"/>
      <c r="R137" s="24"/>
    </row>
    <row r="138" spans="1:18" ht="14.4">
      <c r="A138" s="24"/>
      <c r="B138" s="24" t="s">
        <v>194</v>
      </c>
      <c r="C138" s="177"/>
      <c r="D138" s="177"/>
      <c r="E138" s="186">
        <v>10.083583333333335</v>
      </c>
      <c r="F138" s="187">
        <v>10.083583333333335</v>
      </c>
      <c r="G138" s="24"/>
      <c r="H138" s="175"/>
      <c r="I138" s="188">
        <f>+C138*M138</f>
        <v>0</v>
      </c>
      <c r="J138" s="189">
        <f>+D138*M138</f>
        <v>0</v>
      </c>
      <c r="K138" s="175"/>
      <c r="L138" s="35" t="s">
        <v>67</v>
      </c>
      <c r="M138" s="190">
        <f>VLOOKUP(L138,N$9:Q$12,4,FALSE)</f>
        <v>0.00024390243902439027</v>
      </c>
      <c r="N138" s="24"/>
      <c r="O138" s="24"/>
      <c r="P138" s="24"/>
      <c r="Q138" s="24"/>
      <c r="R138" s="24"/>
    </row>
    <row r="139" spans="1:18" ht="14.4">
      <c r="A139" s="24"/>
      <c r="B139" s="24" t="s">
        <v>195</v>
      </c>
      <c r="C139" s="177"/>
      <c r="D139" s="177"/>
      <c r="E139" s="194">
        <v>7.2169166666666671</v>
      </c>
      <c r="F139" s="195">
        <v>7.2169166666666671</v>
      </c>
      <c r="G139" s="24"/>
      <c r="H139" s="175"/>
      <c r="I139" s="188">
        <f>+C139*M139</f>
        <v>0</v>
      </c>
      <c r="J139" s="189">
        <f>+D139*M139</f>
        <v>0</v>
      </c>
      <c r="K139" s="175"/>
      <c r="L139" s="35" t="s">
        <v>67</v>
      </c>
      <c r="M139" s="190">
        <f>VLOOKUP(L139,N$9:Q$12,4,FALSE)</f>
        <v>0.00024390243902439027</v>
      </c>
      <c r="N139" s="24"/>
      <c r="O139" s="24"/>
      <c r="P139" s="24"/>
      <c r="Q139" s="24"/>
      <c r="R139" s="24"/>
    </row>
    <row r="140" spans="1:18" ht="14.4">
      <c r="A140" s="24"/>
      <c r="B140" s="24" t="s">
        <v>196</v>
      </c>
      <c r="C140" s="177"/>
      <c r="D140" s="177"/>
      <c r="E140" s="186">
        <v>10.083583333333335</v>
      </c>
      <c r="F140" s="187">
        <v>10.083583333333335</v>
      </c>
      <c r="G140" s="24"/>
      <c r="H140" s="175"/>
      <c r="I140" s="188">
        <f>+C140*M140</f>
        <v>0</v>
      </c>
      <c r="J140" s="189">
        <f>+D140*M140</f>
        <v>0</v>
      </c>
      <c r="K140" s="175"/>
      <c r="L140" s="35" t="s">
        <v>67</v>
      </c>
      <c r="M140" s="190">
        <f>VLOOKUP(L140,N$9:Q$12,4,FALSE)</f>
        <v>0.00024390243902439027</v>
      </c>
      <c r="N140" s="24"/>
      <c r="O140" s="24"/>
      <c r="P140" s="24"/>
      <c r="Q140" s="24"/>
      <c r="R140" s="24"/>
    </row>
    <row r="141" spans="1:18" ht="14.4">
      <c r="A141" s="24"/>
      <c r="B141" s="24" t="s">
        <v>197</v>
      </c>
      <c r="C141" s="177"/>
      <c r="D141" s="177"/>
      <c r="E141" s="194">
        <v>10.083583333333335</v>
      </c>
      <c r="F141" s="195">
        <v>10.083583333333335</v>
      </c>
      <c r="G141" s="24"/>
      <c r="H141" s="175"/>
      <c r="I141" s="188">
        <f>+C141*M141</f>
        <v>0</v>
      </c>
      <c r="J141" s="189">
        <f>+D141*M141</f>
        <v>0</v>
      </c>
      <c r="K141" s="175"/>
      <c r="L141" s="35" t="s">
        <v>67</v>
      </c>
      <c r="M141" s="190">
        <f>VLOOKUP(L141,N$9:Q$12,4,FALSE)</f>
        <v>0.00024390243902439027</v>
      </c>
      <c r="N141" s="24"/>
      <c r="O141" s="24"/>
      <c r="P141" s="24"/>
      <c r="Q141" s="24"/>
      <c r="R141" s="24"/>
    </row>
    <row r="142" spans="1:18" ht="14.4">
      <c r="A142" s="24"/>
      <c r="B142" s="24" t="s">
        <v>198</v>
      </c>
      <c r="C142" s="177"/>
      <c r="D142" s="177"/>
      <c r="E142" s="186">
        <v>10.083583333333335</v>
      </c>
      <c r="F142" s="187">
        <v>10.083583333333335</v>
      </c>
      <c r="G142" s="24"/>
      <c r="H142" s="175"/>
      <c r="I142" s="188">
        <f>+C142*M142</f>
        <v>0</v>
      </c>
      <c r="J142" s="189">
        <f>+D142*M142</f>
        <v>0</v>
      </c>
      <c r="K142" s="175"/>
      <c r="L142" s="35" t="s">
        <v>67</v>
      </c>
      <c r="M142" s="190">
        <f>VLOOKUP(L142,N$9:Q$12,4,FALSE)</f>
        <v>0.00024390243902439027</v>
      </c>
      <c r="N142" s="24"/>
      <c r="O142" s="24"/>
      <c r="P142" s="24"/>
      <c r="Q142" s="24"/>
      <c r="R142" s="24"/>
    </row>
    <row r="143" spans="1:18" ht="14.4">
      <c r="A143" s="24"/>
      <c r="B143" s="24" t="s">
        <v>199</v>
      </c>
      <c r="C143" s="177"/>
      <c r="D143" s="177"/>
      <c r="E143" s="194">
        <v>7.2169166666666671</v>
      </c>
      <c r="F143" s="195">
        <v>7.2169166666666671</v>
      </c>
      <c r="G143" s="24"/>
      <c r="H143" s="175"/>
      <c r="I143" s="188">
        <f>+C143*M143</f>
        <v>0</v>
      </c>
      <c r="J143" s="189">
        <f>+D143*M143</f>
        <v>0</v>
      </c>
      <c r="K143" s="175"/>
      <c r="L143" s="35" t="s">
        <v>67</v>
      </c>
      <c r="M143" s="190">
        <f>VLOOKUP(L143,N$9:Q$12,4,FALSE)</f>
        <v>0.00024390243902439027</v>
      </c>
      <c r="N143" s="24"/>
      <c r="O143" s="24"/>
      <c r="P143" s="24"/>
      <c r="Q143" s="24"/>
      <c r="R143" s="24"/>
    </row>
    <row r="144" spans="1:18" ht="14.4">
      <c r="A144" s="24"/>
      <c r="B144" s="24" t="s">
        <v>200</v>
      </c>
      <c r="C144" s="177"/>
      <c r="D144" s="177"/>
      <c r="E144" s="186">
        <v>10.083583333333335</v>
      </c>
      <c r="F144" s="187">
        <v>10.083583333333335</v>
      </c>
      <c r="G144" s="24"/>
      <c r="H144" s="175"/>
      <c r="I144" s="188">
        <f>+C144*M144</f>
        <v>0</v>
      </c>
      <c r="J144" s="189">
        <f>+D144*M144</f>
        <v>0</v>
      </c>
      <c r="K144" s="175"/>
      <c r="L144" s="35" t="s">
        <v>67</v>
      </c>
      <c r="M144" s="190">
        <f>VLOOKUP(L144,N$9:Q$12,4,FALSE)</f>
        <v>0.00024390243902439027</v>
      </c>
      <c r="N144" s="24"/>
      <c r="O144" s="24"/>
      <c r="P144" s="24"/>
      <c r="Q144" s="24"/>
      <c r="R144" s="24"/>
    </row>
    <row r="145" spans="1:18" ht="14.4">
      <c r="A145" s="24"/>
      <c r="B145" s="24" t="s">
        <v>201</v>
      </c>
      <c r="C145" s="177"/>
      <c r="D145" s="177"/>
      <c r="E145" s="194">
        <v>10.083583333333335</v>
      </c>
      <c r="F145" s="195">
        <v>10.083583333333335</v>
      </c>
      <c r="G145" s="24"/>
      <c r="H145" s="175"/>
      <c r="I145" s="188">
        <f>+C145*M145</f>
        <v>0</v>
      </c>
      <c r="J145" s="189">
        <f>+D145*M145</f>
        <v>0</v>
      </c>
      <c r="K145" s="175"/>
      <c r="L145" s="35" t="s">
        <v>67</v>
      </c>
      <c r="M145" s="190">
        <f>VLOOKUP(L145,N$9:Q$12,4,FALSE)</f>
        <v>0.00024390243902439027</v>
      </c>
      <c r="N145" s="24"/>
      <c r="O145" s="24"/>
      <c r="P145" s="24"/>
      <c r="Q145" s="24"/>
      <c r="R145" s="24"/>
    </row>
    <row r="146" spans="1:18" ht="14.4">
      <c r="A146" s="24"/>
      <c r="B146" s="24" t="s">
        <v>202</v>
      </c>
      <c r="C146" s="177"/>
      <c r="D146" s="177"/>
      <c r="E146" s="186">
        <v>7.7502500000000012</v>
      </c>
      <c r="F146" s="187">
        <v>7.7502500000000012</v>
      </c>
      <c r="G146" s="24"/>
      <c r="H146" s="175"/>
      <c r="I146" s="188">
        <f>+C146*M146</f>
        <v>0</v>
      </c>
      <c r="J146" s="189">
        <f>+D146*M146</f>
        <v>0</v>
      </c>
      <c r="K146" s="175"/>
      <c r="L146" s="35" t="s">
        <v>67</v>
      </c>
      <c r="M146" s="190">
        <f>VLOOKUP(L146,N$9:Q$12,4,FALSE)</f>
        <v>0.00024390243902439027</v>
      </c>
      <c r="N146" s="24"/>
      <c r="O146" s="24"/>
      <c r="P146" s="24"/>
      <c r="Q146" s="24"/>
      <c r="R146" s="24"/>
    </row>
    <row r="147" spans="1:18" ht="14.4">
      <c r="A147" s="24"/>
      <c r="B147" s="24" t="s">
        <v>203</v>
      </c>
      <c r="C147" s="177"/>
      <c r="D147" s="177"/>
      <c r="E147" s="194">
        <v>7.2169166666666671</v>
      </c>
      <c r="F147" s="195">
        <v>7.2169166666666671</v>
      </c>
      <c r="G147" s="24"/>
      <c r="H147" s="175"/>
      <c r="I147" s="188">
        <f>+C147*M147</f>
        <v>0</v>
      </c>
      <c r="J147" s="189">
        <f>+D147*M147</f>
        <v>0</v>
      </c>
      <c r="K147" s="175"/>
      <c r="L147" s="35" t="s">
        <v>67</v>
      </c>
      <c r="M147" s="190">
        <f>VLOOKUP(L147,N$9:Q$12,4,FALSE)</f>
        <v>0.00024390243902439027</v>
      </c>
      <c r="N147" s="24"/>
      <c r="O147" s="24"/>
      <c r="P147" s="24"/>
      <c r="Q147" s="24"/>
      <c r="R147" s="24"/>
    </row>
    <row r="148" spans="1:18" ht="14.4">
      <c r="A148" s="24"/>
      <c r="B148" s="24" t="s">
        <v>204</v>
      </c>
      <c r="C148" s="177"/>
      <c r="D148" s="177"/>
      <c r="E148" s="186">
        <v>10.083583333333335</v>
      </c>
      <c r="F148" s="187">
        <v>10.083583333333335</v>
      </c>
      <c r="G148" s="24"/>
      <c r="H148" s="175"/>
      <c r="I148" s="188">
        <f>+C148*M148</f>
        <v>0</v>
      </c>
      <c r="J148" s="189">
        <f>+D148*M148</f>
        <v>0</v>
      </c>
      <c r="K148" s="175"/>
      <c r="L148" s="35" t="s">
        <v>67</v>
      </c>
      <c r="M148" s="190">
        <f>VLOOKUP(L148,N$9:Q$12,4,FALSE)</f>
        <v>0.00024390243902439027</v>
      </c>
      <c r="N148" s="24"/>
      <c r="O148" s="24"/>
      <c r="P148" s="24"/>
      <c r="Q148" s="24"/>
      <c r="R148" s="24"/>
    </row>
    <row r="149" spans="1:18" ht="14.4">
      <c r="A149" s="24"/>
      <c r="B149" s="24" t="s">
        <v>205</v>
      </c>
      <c r="C149" s="177"/>
      <c r="D149" s="177"/>
      <c r="E149" s="194">
        <v>14.389361806770834</v>
      </c>
      <c r="F149" s="195">
        <v>14.389361806770834</v>
      </c>
      <c r="G149" s="24"/>
      <c r="H149" s="175"/>
      <c r="I149" s="188">
        <f>+C149*M149</f>
        <v>0</v>
      </c>
      <c r="J149" s="189">
        <f>+D149*M149</f>
        <v>0</v>
      </c>
      <c r="K149" s="175"/>
      <c r="L149" s="35" t="s">
        <v>67</v>
      </c>
      <c r="M149" s="190">
        <f>VLOOKUP(L149,N$9:Q$12,4,FALSE)</f>
        <v>0.00024390243902439027</v>
      </c>
      <c r="N149" s="24"/>
      <c r="O149" s="24"/>
      <c r="P149" s="24"/>
      <c r="Q149" s="24"/>
      <c r="R149" s="24"/>
    </row>
    <row r="150" spans="1:18" ht="14.4">
      <c r="A150" s="24"/>
      <c r="B150" s="24" t="s">
        <v>206</v>
      </c>
      <c r="C150" s="177"/>
      <c r="D150" s="177"/>
      <c r="E150" s="186">
        <v>16.722695140104165</v>
      </c>
      <c r="F150" s="187">
        <v>16.722695140104165</v>
      </c>
      <c r="G150" s="24"/>
      <c r="H150" s="175"/>
      <c r="I150" s="188">
        <f>+C150*M150</f>
        <v>0</v>
      </c>
      <c r="J150" s="189">
        <f>+D150*M150</f>
        <v>0</v>
      </c>
      <c r="K150" s="175"/>
      <c r="L150" s="35" t="s">
        <v>67</v>
      </c>
      <c r="M150" s="190">
        <f>VLOOKUP(L150,N$9:Q$12,4,FALSE)</f>
        <v>0.00024390243902439027</v>
      </c>
      <c r="N150" s="24"/>
      <c r="O150" s="24"/>
      <c r="P150" s="24"/>
      <c r="Q150" s="24"/>
      <c r="R150" s="24"/>
    </row>
    <row r="151" spans="1:18" ht="14.4">
      <c r="A151" s="24"/>
      <c r="B151" s="24" t="s">
        <v>207</v>
      </c>
      <c r="C151" s="177"/>
      <c r="D151" s="177"/>
      <c r="E151" s="194">
        <v>16.722695140104165</v>
      </c>
      <c r="F151" s="195">
        <v>16.722695140104165</v>
      </c>
      <c r="G151" s="24"/>
      <c r="H151" s="175"/>
      <c r="I151" s="188">
        <f>+C151*M151</f>
        <v>0</v>
      </c>
      <c r="J151" s="189">
        <f>+D151*M151</f>
        <v>0</v>
      </c>
      <c r="K151" s="175"/>
      <c r="L151" s="35" t="s">
        <v>67</v>
      </c>
      <c r="M151" s="190">
        <f>VLOOKUP(L151,N$9:Q$12,4,FALSE)</f>
        <v>0.00024390243902439027</v>
      </c>
      <c r="N151" s="24"/>
      <c r="O151" s="24"/>
      <c r="P151" s="24"/>
      <c r="Q151" s="24"/>
      <c r="R151" s="24"/>
    </row>
    <row r="152" spans="1:18" ht="14.4">
      <c r="A152" s="24"/>
      <c r="B152" s="24" t="s">
        <v>208</v>
      </c>
      <c r="C152" s="177"/>
      <c r="D152" s="177"/>
      <c r="E152" s="186">
        <v>14.389361806770834</v>
      </c>
      <c r="F152" s="187">
        <v>14.389361806770834</v>
      </c>
      <c r="G152" s="24"/>
      <c r="H152" s="175"/>
      <c r="I152" s="188">
        <f>+C152*M152</f>
        <v>0</v>
      </c>
      <c r="J152" s="189">
        <f>+D152*M152</f>
        <v>0</v>
      </c>
      <c r="K152" s="175"/>
      <c r="L152" s="35" t="s">
        <v>67</v>
      </c>
      <c r="M152" s="190">
        <f>VLOOKUP(L152,N$9:Q$12,4,FALSE)</f>
        <v>0.00024390243902439027</v>
      </c>
      <c r="N152" s="24"/>
      <c r="O152" s="24"/>
      <c r="P152" s="24"/>
      <c r="Q152" s="24"/>
      <c r="R152" s="24"/>
    </row>
    <row r="153" spans="1:18" ht="14.4">
      <c r="A153" s="24"/>
      <c r="B153" s="24" t="s">
        <v>209</v>
      </c>
      <c r="C153" s="177"/>
      <c r="D153" s="177"/>
      <c r="E153" s="194">
        <v>16.722695140104165</v>
      </c>
      <c r="F153" s="195">
        <v>16.722695140104165</v>
      </c>
      <c r="G153" s="24"/>
      <c r="H153" s="175"/>
      <c r="I153" s="188">
        <f>+C153*M153</f>
        <v>0</v>
      </c>
      <c r="J153" s="189">
        <f>+D153*M153</f>
        <v>0</v>
      </c>
      <c r="K153" s="175"/>
      <c r="L153" s="35" t="s">
        <v>67</v>
      </c>
      <c r="M153" s="190">
        <f>VLOOKUP(L153,N$9:Q$12,4,FALSE)</f>
        <v>0.00024390243902439027</v>
      </c>
      <c r="N153" s="24"/>
      <c r="O153" s="24"/>
      <c r="P153" s="24"/>
      <c r="Q153" s="24"/>
      <c r="R153" s="24"/>
    </row>
    <row r="154" spans="1:18" ht="14.4">
      <c r="A154" s="24"/>
      <c r="B154" s="24" t="s">
        <v>210</v>
      </c>
      <c r="C154" s="177"/>
      <c r="D154" s="177"/>
      <c r="E154" s="186">
        <v>14.389361806770834</v>
      </c>
      <c r="F154" s="187">
        <v>14.389361806770834</v>
      </c>
      <c r="G154" s="24"/>
      <c r="H154" s="175"/>
      <c r="I154" s="188">
        <f>+C154*M154</f>
        <v>0</v>
      </c>
      <c r="J154" s="189">
        <f>+D154*M154</f>
        <v>0</v>
      </c>
      <c r="K154" s="175"/>
      <c r="L154" s="35" t="s">
        <v>67</v>
      </c>
      <c r="M154" s="190">
        <f>VLOOKUP(L154,N$9:Q$12,4,FALSE)</f>
        <v>0.00024390243902439027</v>
      </c>
      <c r="N154" s="24"/>
      <c r="O154" s="24"/>
      <c r="P154" s="24"/>
      <c r="Q154" s="24"/>
      <c r="R154" s="24"/>
    </row>
    <row r="155" spans="1:18" ht="14.4">
      <c r="A155" s="24"/>
      <c r="B155" s="24" t="s">
        <v>211</v>
      </c>
      <c r="C155" s="177"/>
      <c r="D155" s="177"/>
      <c r="E155" s="194">
        <v>14.389361806770834</v>
      </c>
      <c r="F155" s="195">
        <v>14.389361806770834</v>
      </c>
      <c r="G155" s="24"/>
      <c r="H155" s="175"/>
      <c r="I155" s="188">
        <f>+C155*M155</f>
        <v>0</v>
      </c>
      <c r="J155" s="189">
        <f>+D155*M155</f>
        <v>0</v>
      </c>
      <c r="K155" s="175"/>
      <c r="L155" s="35" t="s">
        <v>67</v>
      </c>
      <c r="M155" s="190">
        <f>VLOOKUP(L155,N$9:Q$12,4,FALSE)</f>
        <v>0.00024390243902439027</v>
      </c>
      <c r="N155" s="24"/>
      <c r="O155" s="24"/>
      <c r="P155" s="24"/>
      <c r="Q155" s="24"/>
      <c r="R155" s="24"/>
    </row>
    <row r="156" spans="1:18" ht="14.4">
      <c r="A156" s="24"/>
      <c r="B156" s="24" t="s">
        <v>212</v>
      </c>
      <c r="C156" s="177"/>
      <c r="D156" s="177"/>
      <c r="E156" s="186">
        <v>16.722695140104165</v>
      </c>
      <c r="F156" s="187">
        <v>16.722695140104165</v>
      </c>
      <c r="G156" s="24"/>
      <c r="H156" s="175"/>
      <c r="I156" s="188">
        <f>+C156*M156</f>
        <v>0</v>
      </c>
      <c r="J156" s="189">
        <f>+D156*M156</f>
        <v>0</v>
      </c>
      <c r="K156" s="175"/>
      <c r="L156" s="35" t="s">
        <v>67</v>
      </c>
      <c r="M156" s="190">
        <f>VLOOKUP(L156,N$9:Q$12,4,FALSE)</f>
        <v>0.00024390243902439027</v>
      </c>
      <c r="N156" s="24"/>
      <c r="O156" s="24"/>
      <c r="P156" s="24"/>
      <c r="Q156" s="24"/>
      <c r="R156" s="24"/>
    </row>
    <row r="157" spans="1:18" ht="14.4">
      <c r="A157" s="24"/>
      <c r="B157" s="24" t="s">
        <v>213</v>
      </c>
      <c r="C157" s="177"/>
      <c r="D157" s="177"/>
      <c r="E157" s="194">
        <v>16.722695140104165</v>
      </c>
      <c r="F157" s="195">
        <v>16.722695140104165</v>
      </c>
      <c r="G157" s="24"/>
      <c r="H157" s="175"/>
      <c r="I157" s="188">
        <f>+C157*M157</f>
        <v>0</v>
      </c>
      <c r="J157" s="189">
        <f>+D157*M157</f>
        <v>0</v>
      </c>
      <c r="K157" s="175"/>
      <c r="L157" s="35" t="s">
        <v>67</v>
      </c>
      <c r="M157" s="190">
        <f>VLOOKUP(L157,N$9:Q$12,4,FALSE)</f>
        <v>0.00024390243902439027</v>
      </c>
      <c r="N157" s="24"/>
      <c r="O157" s="24"/>
      <c r="P157" s="24"/>
      <c r="Q157" s="24"/>
      <c r="R157" s="24"/>
    </row>
    <row r="158" spans="1:18" ht="14.4">
      <c r="A158" s="24"/>
      <c r="B158" s="24" t="s">
        <v>214</v>
      </c>
      <c r="C158" s="177"/>
      <c r="D158" s="177"/>
      <c r="E158" s="186">
        <v>16.722695140104165</v>
      </c>
      <c r="F158" s="187">
        <v>16.722695140104165</v>
      </c>
      <c r="G158" s="24"/>
      <c r="H158" s="175"/>
      <c r="I158" s="188">
        <f>+C158*M158</f>
        <v>0</v>
      </c>
      <c r="J158" s="189">
        <f>+D158*M158</f>
        <v>0</v>
      </c>
      <c r="K158" s="175"/>
      <c r="L158" s="35" t="s">
        <v>67</v>
      </c>
      <c r="M158" s="190">
        <f>VLOOKUP(L158,N$9:Q$12,4,FALSE)</f>
        <v>0.00024390243902439027</v>
      </c>
      <c r="N158" s="24"/>
      <c r="O158" s="24"/>
      <c r="P158" s="24"/>
      <c r="Q158" s="24"/>
      <c r="R158" s="24"/>
    </row>
    <row r="159" spans="1:18" ht="14.4">
      <c r="A159" s="24"/>
      <c r="B159" s="24" t="s">
        <v>215</v>
      </c>
      <c r="C159" s="177"/>
      <c r="D159" s="177"/>
      <c r="E159" s="194">
        <v>16.722695140104165</v>
      </c>
      <c r="F159" s="195">
        <v>16.722695140104165</v>
      </c>
      <c r="G159" s="24"/>
      <c r="H159" s="175"/>
      <c r="I159" s="188">
        <f>+C159*M159</f>
        <v>0</v>
      </c>
      <c r="J159" s="189">
        <f>+D159*M159</f>
        <v>0</v>
      </c>
      <c r="K159" s="175"/>
      <c r="L159" s="35" t="s">
        <v>67</v>
      </c>
      <c r="M159" s="190">
        <f>VLOOKUP(L159,N$9:Q$12,4,FALSE)</f>
        <v>0.00024390243902439027</v>
      </c>
      <c r="N159" s="24"/>
      <c r="O159" s="24"/>
      <c r="P159" s="24"/>
      <c r="Q159" s="24"/>
      <c r="R159" s="24"/>
    </row>
    <row r="160" spans="1:18" ht="14.4">
      <c r="A160" s="24"/>
      <c r="B160" s="24" t="s">
        <v>216</v>
      </c>
      <c r="C160" s="177"/>
      <c r="D160" s="177"/>
      <c r="E160" s="186">
        <v>16.722695140104165</v>
      </c>
      <c r="F160" s="187">
        <v>16.722695140104165</v>
      </c>
      <c r="G160" s="24"/>
      <c r="H160" s="175"/>
      <c r="I160" s="188">
        <f>+C160*M160</f>
        <v>0</v>
      </c>
      <c r="J160" s="189">
        <f>+D160*M160</f>
        <v>0</v>
      </c>
      <c r="K160" s="175"/>
      <c r="L160" s="35" t="s">
        <v>67</v>
      </c>
      <c r="M160" s="190">
        <f>VLOOKUP(L160,N$9:Q$12,4,FALSE)</f>
        <v>0.00024390243902439027</v>
      </c>
      <c r="N160" s="24"/>
      <c r="O160" s="24"/>
      <c r="P160" s="24"/>
      <c r="Q160" s="24"/>
      <c r="R160" s="24"/>
    </row>
    <row r="161" spans="1:18" ht="14.4">
      <c r="A161" s="24"/>
      <c r="B161" s="24" t="s">
        <v>217</v>
      </c>
      <c r="C161" s="177"/>
      <c r="D161" s="177"/>
      <c r="E161" s="194">
        <v>16.722695140104165</v>
      </c>
      <c r="F161" s="195">
        <v>16.722695140104165</v>
      </c>
      <c r="G161" s="24"/>
      <c r="H161" s="175"/>
      <c r="I161" s="188">
        <f>+C161*M161</f>
        <v>0</v>
      </c>
      <c r="J161" s="189">
        <f>+D161*M161</f>
        <v>0</v>
      </c>
      <c r="K161" s="175"/>
      <c r="L161" s="35" t="s">
        <v>67</v>
      </c>
      <c r="M161" s="190">
        <f>VLOOKUP(L161,N$9:Q$12,4,FALSE)</f>
        <v>0.00024390243902439027</v>
      </c>
      <c r="N161" s="24"/>
      <c r="O161" s="24"/>
      <c r="P161" s="24"/>
      <c r="Q161" s="24"/>
      <c r="R161" s="24"/>
    </row>
    <row r="162" spans="1:18" ht="14.4">
      <c r="A162" s="24"/>
      <c r="B162" s="24" t="s">
        <v>218</v>
      </c>
      <c r="C162" s="177"/>
      <c r="D162" s="177"/>
      <c r="E162" s="186">
        <v>16.722695140104165</v>
      </c>
      <c r="F162" s="187">
        <v>16.722695140104165</v>
      </c>
      <c r="G162" s="24"/>
      <c r="H162" s="175"/>
      <c r="I162" s="188">
        <f>+C162*M162</f>
        <v>0</v>
      </c>
      <c r="J162" s="189">
        <f>+D162*M162</f>
        <v>0</v>
      </c>
      <c r="K162" s="175"/>
      <c r="L162" s="35" t="s">
        <v>67</v>
      </c>
      <c r="M162" s="190">
        <f>VLOOKUP(L162,N$9:Q$12,4,FALSE)</f>
        <v>0.00024390243902439027</v>
      </c>
      <c r="N162" s="24"/>
      <c r="O162" s="24"/>
      <c r="P162" s="24"/>
      <c r="Q162" s="24"/>
      <c r="R162" s="24"/>
    </row>
    <row r="163" spans="1:18" ht="14.4">
      <c r="A163" s="24"/>
      <c r="B163" s="24" t="s">
        <v>219</v>
      </c>
      <c r="C163" s="177"/>
      <c r="D163" s="177"/>
      <c r="E163" s="194">
        <v>16.722695140104165</v>
      </c>
      <c r="F163" s="195">
        <v>16.722695140104165</v>
      </c>
      <c r="G163" s="24"/>
      <c r="H163" s="175"/>
      <c r="I163" s="188">
        <f>+C163*M163</f>
        <v>0</v>
      </c>
      <c r="J163" s="189">
        <f>+D163*M163</f>
        <v>0</v>
      </c>
      <c r="K163" s="175"/>
      <c r="L163" s="35" t="s">
        <v>67</v>
      </c>
      <c r="M163" s="190">
        <f>VLOOKUP(L163,N$9:Q$12,4,FALSE)</f>
        <v>0.00024390243902439027</v>
      </c>
      <c r="N163" s="24"/>
      <c r="O163" s="24"/>
      <c r="P163" s="24"/>
      <c r="Q163" s="24"/>
      <c r="R163" s="24"/>
    </row>
    <row r="164" spans="1:18" ht="14.4">
      <c r="A164" s="24"/>
      <c r="B164" s="24" t="s">
        <v>220</v>
      </c>
      <c r="C164" s="177"/>
      <c r="D164" s="177"/>
      <c r="E164" s="186">
        <v>16.722695140104165</v>
      </c>
      <c r="F164" s="187">
        <v>16.722695140104165</v>
      </c>
      <c r="G164" s="24"/>
      <c r="H164" s="175"/>
      <c r="I164" s="188">
        <f>+C164*M164</f>
        <v>0</v>
      </c>
      <c r="J164" s="189">
        <f>+D164*M164</f>
        <v>0</v>
      </c>
      <c r="K164" s="175"/>
      <c r="L164" s="35" t="s">
        <v>67</v>
      </c>
      <c r="M164" s="190">
        <f>VLOOKUP(L164,N$9:Q$12,4,FALSE)</f>
        <v>0.00024390243902439027</v>
      </c>
      <c r="N164" s="24"/>
      <c r="O164" s="24"/>
      <c r="P164" s="24"/>
      <c r="Q164" s="24"/>
      <c r="R164" s="24"/>
    </row>
    <row r="165" spans="1:18" ht="14.4">
      <c r="A165" s="24"/>
      <c r="B165" s="24" t="s">
        <v>221</v>
      </c>
      <c r="C165" s="177"/>
      <c r="D165" s="177"/>
      <c r="E165" s="194">
        <v>14.389361806770834</v>
      </c>
      <c r="F165" s="195">
        <v>14.389361806770834</v>
      </c>
      <c r="G165" s="24"/>
      <c r="H165" s="175"/>
      <c r="I165" s="188">
        <f>+C165*M165</f>
        <v>0</v>
      </c>
      <c r="J165" s="189">
        <f>+D165*M165</f>
        <v>0</v>
      </c>
      <c r="K165" s="175"/>
      <c r="L165" s="35" t="s">
        <v>67</v>
      </c>
      <c r="M165" s="190">
        <f>VLOOKUP(L165,N$9:Q$12,4,FALSE)</f>
        <v>0.00024390243902439027</v>
      </c>
      <c r="N165" s="24"/>
      <c r="O165" s="24"/>
      <c r="P165" s="24"/>
      <c r="Q165" s="24"/>
      <c r="R165" s="24"/>
    </row>
    <row r="166" spans="1:18" ht="14.4">
      <c r="A166" s="24"/>
      <c r="B166" s="24" t="s">
        <v>222</v>
      </c>
      <c r="C166" s="177"/>
      <c r="D166" s="177"/>
      <c r="E166" s="186">
        <v>16.722695140104165</v>
      </c>
      <c r="F166" s="187">
        <v>16.722695140104165</v>
      </c>
      <c r="G166" s="24"/>
      <c r="H166" s="175"/>
      <c r="I166" s="188">
        <f>+C166*M166</f>
        <v>0</v>
      </c>
      <c r="J166" s="189">
        <f>+D166*M166</f>
        <v>0</v>
      </c>
      <c r="K166" s="175"/>
      <c r="L166" s="35" t="s">
        <v>67</v>
      </c>
      <c r="M166" s="190">
        <f>VLOOKUP(L166,N$9:Q$12,4,FALSE)</f>
        <v>0.00024390243902439027</v>
      </c>
      <c r="N166" s="24"/>
      <c r="O166" s="24"/>
      <c r="P166" s="24"/>
      <c r="Q166" s="24"/>
      <c r="R166" s="24"/>
    </row>
    <row r="167" spans="1:18" ht="14.4">
      <c r="A167" s="24"/>
      <c r="B167" s="24" t="s">
        <v>223</v>
      </c>
      <c r="C167" s="177"/>
      <c r="D167" s="177"/>
      <c r="E167" s="194">
        <v>16.722695140104165</v>
      </c>
      <c r="F167" s="195">
        <v>16.722695140104165</v>
      </c>
      <c r="G167" s="24"/>
      <c r="H167" s="175"/>
      <c r="I167" s="188">
        <f>+C167*M167</f>
        <v>0</v>
      </c>
      <c r="J167" s="189">
        <f>+D167*M167</f>
        <v>0</v>
      </c>
      <c r="K167" s="175"/>
      <c r="L167" s="35" t="s">
        <v>67</v>
      </c>
      <c r="M167" s="190">
        <f>VLOOKUP(L167,N$9:Q$12,4,FALSE)</f>
        <v>0.00024390243902439027</v>
      </c>
      <c r="N167" s="24"/>
      <c r="O167" s="24"/>
      <c r="P167" s="24"/>
      <c r="Q167" s="24"/>
      <c r="R167" s="24"/>
    </row>
    <row r="168" spans="1:18" ht="14.4">
      <c r="A168" s="24"/>
      <c r="B168" s="24" t="s">
        <v>224</v>
      </c>
      <c r="C168" s="177"/>
      <c r="D168" s="177"/>
      <c r="E168" s="186">
        <v>16.722695140104165</v>
      </c>
      <c r="F168" s="187">
        <v>16.722695140104165</v>
      </c>
      <c r="G168" s="24"/>
      <c r="H168" s="175"/>
      <c r="I168" s="188">
        <f>+C168*M168</f>
        <v>0</v>
      </c>
      <c r="J168" s="189">
        <f>+D168*M168</f>
        <v>0</v>
      </c>
      <c r="K168" s="175"/>
      <c r="L168" s="35" t="s">
        <v>67</v>
      </c>
      <c r="M168" s="190">
        <f>VLOOKUP(L168,N$9:Q$12,4,FALSE)</f>
        <v>0.00024390243902439027</v>
      </c>
      <c r="N168" s="24"/>
      <c r="O168" s="24"/>
      <c r="P168" s="24"/>
      <c r="Q168" s="24"/>
      <c r="R168" s="24"/>
    </row>
    <row r="169" spans="1:18" ht="14.4">
      <c r="A169" s="24"/>
      <c r="B169" s="24" t="s">
        <v>225</v>
      </c>
      <c r="C169" s="177"/>
      <c r="D169" s="177"/>
      <c r="E169" s="194">
        <v>16.722695140104165</v>
      </c>
      <c r="F169" s="195">
        <v>16.722695140104165</v>
      </c>
      <c r="G169" s="24"/>
      <c r="H169" s="175"/>
      <c r="I169" s="188">
        <f>+C169*M169</f>
        <v>0</v>
      </c>
      <c r="J169" s="189">
        <f>+D169*M169</f>
        <v>0</v>
      </c>
      <c r="K169" s="175"/>
      <c r="L169" s="35" t="s">
        <v>67</v>
      </c>
      <c r="M169" s="190">
        <f>VLOOKUP(L169,N$9:Q$12,4,FALSE)</f>
        <v>0.00024390243902439027</v>
      </c>
      <c r="N169" s="24"/>
      <c r="O169" s="24"/>
      <c r="P169" s="24"/>
      <c r="Q169" s="24"/>
      <c r="R169" s="24"/>
    </row>
    <row r="170" spans="1:18" ht="14.4">
      <c r="A170" s="24"/>
      <c r="B170" s="24" t="s">
        <v>226</v>
      </c>
      <c r="C170" s="177"/>
      <c r="D170" s="177"/>
      <c r="E170" s="186">
        <v>14.389361806770834</v>
      </c>
      <c r="F170" s="187">
        <v>14.389361806770834</v>
      </c>
      <c r="G170" s="24"/>
      <c r="H170" s="175"/>
      <c r="I170" s="188">
        <f>+C170*M170</f>
        <v>0</v>
      </c>
      <c r="J170" s="189">
        <f>+D170*M170</f>
        <v>0</v>
      </c>
      <c r="K170" s="175"/>
      <c r="L170" s="35" t="s">
        <v>67</v>
      </c>
      <c r="M170" s="190">
        <f>VLOOKUP(L170,N$9:Q$12,4,FALSE)</f>
        <v>0.00024390243902439027</v>
      </c>
      <c r="N170" s="24"/>
      <c r="O170" s="24"/>
      <c r="P170" s="24"/>
      <c r="Q170" s="24"/>
      <c r="R170" s="24"/>
    </row>
    <row r="171" spans="1:18" ht="14.4">
      <c r="A171" s="24"/>
      <c r="B171" s="24" t="s">
        <v>227</v>
      </c>
      <c r="C171" s="177"/>
      <c r="D171" s="177"/>
      <c r="E171" s="194">
        <v>14.389361806770834</v>
      </c>
      <c r="F171" s="195">
        <v>14.389361806770834</v>
      </c>
      <c r="G171" s="24"/>
      <c r="H171" s="175"/>
      <c r="I171" s="188">
        <f>+C171*M171</f>
        <v>0</v>
      </c>
      <c r="J171" s="189">
        <f>+D171*M171</f>
        <v>0</v>
      </c>
      <c r="K171" s="175"/>
      <c r="L171" s="35" t="s">
        <v>67</v>
      </c>
      <c r="M171" s="190">
        <f>VLOOKUP(L171,N$9:Q$12,4,FALSE)</f>
        <v>0.00024390243902439027</v>
      </c>
      <c r="N171" s="24"/>
      <c r="O171" s="24"/>
      <c r="P171" s="24"/>
      <c r="Q171" s="24"/>
      <c r="R171" s="24"/>
    </row>
    <row r="172" spans="1:18" ht="14.4">
      <c r="A172" s="24"/>
      <c r="B172" s="24" t="s">
        <v>228</v>
      </c>
      <c r="C172" s="177"/>
      <c r="D172" s="177"/>
      <c r="E172" s="186">
        <v>16.722695140104165</v>
      </c>
      <c r="F172" s="187">
        <v>16.722695140104165</v>
      </c>
      <c r="G172" s="24"/>
      <c r="H172" s="175"/>
      <c r="I172" s="188">
        <f>+C172*M172</f>
        <v>0</v>
      </c>
      <c r="J172" s="189">
        <f>+D172*M172</f>
        <v>0</v>
      </c>
      <c r="K172" s="175"/>
      <c r="L172" s="35" t="s">
        <v>67</v>
      </c>
      <c r="M172" s="190">
        <f>VLOOKUP(L172,N$9:Q$12,4,FALSE)</f>
        <v>0.00024390243902439027</v>
      </c>
      <c r="N172" s="24"/>
      <c r="O172" s="24"/>
      <c r="P172" s="24"/>
      <c r="Q172" s="24"/>
      <c r="R172" s="24"/>
    </row>
    <row r="173" spans="1:18" ht="14.4">
      <c r="A173" s="24"/>
      <c r="B173" s="24" t="s">
        <v>229</v>
      </c>
      <c r="C173" s="177"/>
      <c r="D173" s="177"/>
      <c r="E173" s="194">
        <v>16.722695140104165</v>
      </c>
      <c r="F173" s="195">
        <v>16.722695140104165</v>
      </c>
      <c r="G173" s="24"/>
      <c r="H173" s="175"/>
      <c r="I173" s="188">
        <f>+C173*M173</f>
        <v>0</v>
      </c>
      <c r="J173" s="189">
        <f>+D173*M173</f>
        <v>0</v>
      </c>
      <c r="K173" s="175"/>
      <c r="L173" s="35" t="s">
        <v>67</v>
      </c>
      <c r="M173" s="190">
        <f>VLOOKUP(L173,N$9:Q$12,4,FALSE)</f>
        <v>0.00024390243902439027</v>
      </c>
      <c r="N173" s="24"/>
      <c r="O173" s="24"/>
      <c r="P173" s="24"/>
      <c r="Q173" s="24"/>
      <c r="R173" s="24"/>
    </row>
    <row r="174" spans="1:18" ht="14.4">
      <c r="A174" s="24"/>
      <c r="B174" s="24" t="s">
        <v>230</v>
      </c>
      <c r="C174" s="177"/>
      <c r="D174" s="177"/>
      <c r="E174" s="186">
        <v>16.722695140104165</v>
      </c>
      <c r="F174" s="187">
        <v>16.722695140104165</v>
      </c>
      <c r="G174" s="24"/>
      <c r="H174" s="175"/>
      <c r="I174" s="188">
        <f>+C174*M174</f>
        <v>0</v>
      </c>
      <c r="J174" s="189">
        <f>+D174*M174</f>
        <v>0</v>
      </c>
      <c r="K174" s="175"/>
      <c r="L174" s="35" t="s">
        <v>67</v>
      </c>
      <c r="M174" s="190">
        <f>VLOOKUP(L174,N$9:Q$12,4,FALSE)</f>
        <v>0.00024390243902439027</v>
      </c>
      <c r="N174" s="24"/>
      <c r="O174" s="24"/>
      <c r="P174" s="24"/>
      <c r="Q174" s="24"/>
      <c r="R174" s="24"/>
    </row>
    <row r="175" spans="1:18" ht="14.4">
      <c r="A175" s="24"/>
      <c r="B175" s="24" t="s">
        <v>231</v>
      </c>
      <c r="C175" s="177"/>
      <c r="D175" s="177"/>
      <c r="E175" s="194">
        <v>14.389361806770834</v>
      </c>
      <c r="F175" s="195">
        <v>14.389361806770834</v>
      </c>
      <c r="G175" s="24"/>
      <c r="H175" s="175"/>
      <c r="I175" s="188">
        <f>+C175*M175</f>
        <v>0</v>
      </c>
      <c r="J175" s="189">
        <f>+D175*M175</f>
        <v>0</v>
      </c>
      <c r="K175" s="175"/>
      <c r="L175" s="35" t="s">
        <v>67</v>
      </c>
      <c r="M175" s="190">
        <f>VLOOKUP(L175,N$9:Q$12,4,FALSE)</f>
        <v>0.00024390243902439027</v>
      </c>
      <c r="N175" s="24"/>
      <c r="O175" s="24"/>
      <c r="P175" s="24"/>
      <c r="Q175" s="24"/>
      <c r="R175" s="24"/>
    </row>
    <row r="176" spans="1:18" ht="14.4">
      <c r="A176" s="24"/>
      <c r="B176" s="24" t="s">
        <v>232</v>
      </c>
      <c r="C176" s="177"/>
      <c r="D176" s="177"/>
      <c r="E176" s="186">
        <v>14.389361806770834</v>
      </c>
      <c r="F176" s="187">
        <v>14.389361806770834</v>
      </c>
      <c r="G176" s="24"/>
      <c r="H176" s="175"/>
      <c r="I176" s="188">
        <f>+C176*M176</f>
        <v>0</v>
      </c>
      <c r="J176" s="189">
        <f>+D176*M176</f>
        <v>0</v>
      </c>
      <c r="K176" s="175"/>
      <c r="L176" s="35" t="s">
        <v>67</v>
      </c>
      <c r="M176" s="190">
        <f>VLOOKUP(L176,N$9:Q$12,4,FALSE)</f>
        <v>0.00024390243902439027</v>
      </c>
      <c r="N176" s="24"/>
      <c r="O176" s="24"/>
      <c r="P176" s="24"/>
      <c r="Q176" s="24"/>
      <c r="R176" s="24"/>
    </row>
    <row r="177" spans="1:18" ht="14.4">
      <c r="A177" s="24"/>
      <c r="B177" s="24" t="s">
        <v>233</v>
      </c>
      <c r="C177" s="177"/>
      <c r="D177" s="177"/>
      <c r="E177" s="194">
        <v>14.389361806770834</v>
      </c>
      <c r="F177" s="195">
        <v>14.389361806770834</v>
      </c>
      <c r="G177" s="24"/>
      <c r="H177" s="175"/>
      <c r="I177" s="188">
        <f>+C177*M177</f>
        <v>0</v>
      </c>
      <c r="J177" s="189">
        <f>+D177*M177</f>
        <v>0</v>
      </c>
      <c r="K177" s="175"/>
      <c r="L177" s="35" t="s">
        <v>67</v>
      </c>
      <c r="M177" s="190">
        <f>VLOOKUP(L177,N$9:Q$12,4,FALSE)</f>
        <v>0.00024390243902439027</v>
      </c>
      <c r="N177" s="24"/>
      <c r="O177" s="24"/>
      <c r="P177" s="24"/>
      <c r="Q177" s="24"/>
      <c r="R177" s="24"/>
    </row>
    <row r="178" spans="1:18" ht="14.4">
      <c r="A178" s="24"/>
      <c r="B178" s="24" t="s">
        <v>234</v>
      </c>
      <c r="C178" s="177"/>
      <c r="D178" s="177"/>
      <c r="E178" s="186">
        <v>14.389361806770834</v>
      </c>
      <c r="F178" s="187">
        <v>14.389361806770834</v>
      </c>
      <c r="G178" s="24"/>
      <c r="H178" s="175"/>
      <c r="I178" s="188">
        <f>+C178*M178</f>
        <v>0</v>
      </c>
      <c r="J178" s="189">
        <f>+D178*M178</f>
        <v>0</v>
      </c>
      <c r="K178" s="175"/>
      <c r="L178" s="35" t="s">
        <v>67</v>
      </c>
      <c r="M178" s="190">
        <f>VLOOKUP(L178,N$9:Q$12,4,FALSE)</f>
        <v>0.00024390243902439027</v>
      </c>
      <c r="N178" s="24"/>
      <c r="O178" s="24"/>
      <c r="P178" s="24"/>
      <c r="Q178" s="24"/>
      <c r="R178" s="24"/>
    </row>
    <row r="179" spans="1:18" ht="14.4">
      <c r="A179" s="24"/>
      <c r="B179" s="24" t="s">
        <v>235</v>
      </c>
      <c r="C179" s="177"/>
      <c r="D179" s="177"/>
      <c r="E179" s="194">
        <v>16.722695140104165</v>
      </c>
      <c r="F179" s="195">
        <v>16.722695140104165</v>
      </c>
      <c r="G179" s="24"/>
      <c r="H179" s="175"/>
      <c r="I179" s="188">
        <f>+C179*M179</f>
        <v>0</v>
      </c>
      <c r="J179" s="189">
        <f>+D179*M179</f>
        <v>0</v>
      </c>
      <c r="K179" s="175"/>
      <c r="L179" s="35" t="s">
        <v>67</v>
      </c>
      <c r="M179" s="190">
        <f>VLOOKUP(L179,N$9:Q$12,4,FALSE)</f>
        <v>0.00024390243902439027</v>
      </c>
      <c r="N179" s="24"/>
      <c r="O179" s="24"/>
      <c r="P179" s="24"/>
      <c r="Q179" s="24"/>
      <c r="R179" s="24"/>
    </row>
    <row r="180" spans="1:18" ht="14.4">
      <c r="A180" s="24"/>
      <c r="B180" s="24" t="s">
        <v>236</v>
      </c>
      <c r="C180" s="177"/>
      <c r="D180" s="177"/>
      <c r="E180" s="186">
        <v>16.722695140104165</v>
      </c>
      <c r="F180" s="187">
        <v>16.722695140104165</v>
      </c>
      <c r="G180" s="24"/>
      <c r="H180" s="175"/>
      <c r="I180" s="188">
        <f>+C180*M180</f>
        <v>0</v>
      </c>
      <c r="J180" s="189">
        <f>+D180*M180</f>
        <v>0</v>
      </c>
      <c r="K180" s="175"/>
      <c r="L180" s="35" t="s">
        <v>67</v>
      </c>
      <c r="M180" s="190">
        <f>VLOOKUP(L180,N$9:Q$12,4,FALSE)</f>
        <v>0.00024390243902439027</v>
      </c>
      <c r="N180" s="24"/>
      <c r="O180" s="24"/>
      <c r="P180" s="24"/>
      <c r="Q180" s="24"/>
      <c r="R180" s="24"/>
    </row>
    <row r="181" spans="1:18" ht="14.4">
      <c r="A181" s="24"/>
      <c r="B181" s="24" t="s">
        <v>237</v>
      </c>
      <c r="C181" s="177"/>
      <c r="D181" s="177"/>
      <c r="E181" s="194">
        <v>16.722695140104165</v>
      </c>
      <c r="F181" s="195">
        <v>16.722695140104165</v>
      </c>
      <c r="G181" s="24"/>
      <c r="H181" s="175"/>
      <c r="I181" s="188">
        <f>+C181*M181</f>
        <v>0</v>
      </c>
      <c r="J181" s="189">
        <f>+D181*M181</f>
        <v>0</v>
      </c>
      <c r="K181" s="175"/>
      <c r="L181" s="35" t="s">
        <v>67</v>
      </c>
      <c r="M181" s="190">
        <f>VLOOKUP(L181,N$9:Q$12,4,FALSE)</f>
        <v>0.00024390243902439027</v>
      </c>
      <c r="N181" s="24"/>
      <c r="O181" s="24"/>
      <c r="P181" s="24"/>
      <c r="Q181" s="24"/>
      <c r="R181" s="24"/>
    </row>
    <row r="182" spans="1:18" ht="14.4">
      <c r="A182" s="24"/>
      <c r="B182" s="24" t="s">
        <v>238</v>
      </c>
      <c r="C182" s="177"/>
      <c r="D182" s="177"/>
      <c r="E182" s="186">
        <v>16.722695140104165</v>
      </c>
      <c r="F182" s="187">
        <v>16.722695140104165</v>
      </c>
      <c r="G182" s="24"/>
      <c r="H182" s="175"/>
      <c r="I182" s="188">
        <f>+C182*M182</f>
        <v>0</v>
      </c>
      <c r="J182" s="189">
        <f>+D182*M182</f>
        <v>0</v>
      </c>
      <c r="K182" s="175"/>
      <c r="L182" s="35" t="s">
        <v>67</v>
      </c>
      <c r="M182" s="190">
        <f>VLOOKUP(L182,N$9:Q$12,4,FALSE)</f>
        <v>0.00024390243902439027</v>
      </c>
      <c r="N182" s="24"/>
      <c r="O182" s="24"/>
      <c r="P182" s="24"/>
      <c r="Q182" s="24"/>
      <c r="R182" s="24"/>
    </row>
    <row r="183" spans="1:18" ht="14.4">
      <c r="A183" s="24"/>
      <c r="B183" s="24" t="s">
        <v>239</v>
      </c>
      <c r="C183" s="177"/>
      <c r="D183" s="177"/>
      <c r="E183" s="194">
        <v>14.389361806770834</v>
      </c>
      <c r="F183" s="195">
        <v>14.389361806770834</v>
      </c>
      <c r="G183" s="24"/>
      <c r="H183" s="175"/>
      <c r="I183" s="188">
        <f>+C183*M183</f>
        <v>0</v>
      </c>
      <c r="J183" s="189">
        <f>+D183*M183</f>
        <v>0</v>
      </c>
      <c r="K183" s="175"/>
      <c r="L183" s="35" t="s">
        <v>67</v>
      </c>
      <c r="M183" s="190">
        <f>VLOOKUP(L183,N$9:Q$12,4,FALSE)</f>
        <v>0.00024390243902439027</v>
      </c>
      <c r="N183" s="24"/>
      <c r="O183" s="24"/>
      <c r="P183" s="24"/>
      <c r="Q183" s="24"/>
      <c r="R183" s="24"/>
    </row>
    <row r="184" spans="1:18" ht="14.4">
      <c r="A184" s="24"/>
      <c r="B184" s="24" t="s">
        <v>240</v>
      </c>
      <c r="C184" s="177"/>
      <c r="D184" s="177"/>
      <c r="E184" s="186">
        <v>16.722695140104165</v>
      </c>
      <c r="F184" s="187">
        <v>16.722695140104165</v>
      </c>
      <c r="G184" s="24"/>
      <c r="H184" s="175"/>
      <c r="I184" s="188">
        <f>+C184*M184</f>
        <v>0</v>
      </c>
      <c r="J184" s="189">
        <f>+D184*M184</f>
        <v>0</v>
      </c>
      <c r="K184" s="175"/>
      <c r="L184" s="35" t="s">
        <v>67</v>
      </c>
      <c r="M184" s="190">
        <f>VLOOKUP(L184,N$9:Q$12,4,FALSE)</f>
        <v>0.00024390243902439027</v>
      </c>
      <c r="N184" s="24"/>
      <c r="O184" s="24"/>
      <c r="P184" s="24"/>
      <c r="Q184" s="24"/>
      <c r="R184" s="24"/>
    </row>
    <row r="185" spans="1:18" ht="14.4">
      <c r="A185" s="24"/>
      <c r="B185" s="24" t="s">
        <v>241</v>
      </c>
      <c r="C185" s="177"/>
      <c r="D185" s="177"/>
      <c r="E185" s="194">
        <v>16.722695140104165</v>
      </c>
      <c r="F185" s="195">
        <v>16.722695140104165</v>
      </c>
      <c r="G185" s="24"/>
      <c r="H185" s="175"/>
      <c r="I185" s="188">
        <f>+C185*M185</f>
        <v>0</v>
      </c>
      <c r="J185" s="189">
        <f>+D185*M185</f>
        <v>0</v>
      </c>
      <c r="K185" s="175"/>
      <c r="L185" s="35" t="s">
        <v>67</v>
      </c>
      <c r="M185" s="190">
        <f>VLOOKUP(L185,N$9:Q$12,4,FALSE)</f>
        <v>0.00024390243902439027</v>
      </c>
      <c r="N185" s="24"/>
      <c r="O185" s="24"/>
      <c r="P185" s="24"/>
      <c r="Q185" s="24"/>
      <c r="R185" s="24"/>
    </row>
    <row r="186" spans="1:18" ht="14.4">
      <c r="A186" s="24"/>
      <c r="B186" s="24" t="s">
        <v>242</v>
      </c>
      <c r="C186" s="177"/>
      <c r="D186" s="177"/>
      <c r="E186" s="186">
        <v>14.389361806770834</v>
      </c>
      <c r="F186" s="187">
        <v>14.389361806770834</v>
      </c>
      <c r="G186" s="24"/>
      <c r="H186" s="175"/>
      <c r="I186" s="188">
        <f>+C186*M186</f>
        <v>0</v>
      </c>
      <c r="J186" s="189">
        <f>+D186*M186</f>
        <v>0</v>
      </c>
      <c r="K186" s="175"/>
      <c r="L186" s="35" t="s">
        <v>67</v>
      </c>
      <c r="M186" s="190">
        <f>VLOOKUP(L186,N$9:Q$12,4,FALSE)</f>
        <v>0.00024390243902439027</v>
      </c>
      <c r="N186" s="24"/>
      <c r="O186" s="24"/>
      <c r="P186" s="24"/>
      <c r="Q186" s="24"/>
      <c r="R186" s="24"/>
    </row>
    <row r="187" spans="1:18" ht="14.4">
      <c r="A187" s="24"/>
      <c r="B187" s="24" t="s">
        <v>243</v>
      </c>
      <c r="C187" s="177"/>
      <c r="D187" s="177"/>
      <c r="E187" s="194">
        <v>16.722695140104165</v>
      </c>
      <c r="F187" s="195">
        <v>16.722695140104165</v>
      </c>
      <c r="G187" s="24"/>
      <c r="H187" s="175"/>
      <c r="I187" s="188">
        <f>+C187*M187</f>
        <v>0</v>
      </c>
      <c r="J187" s="189">
        <f>+D187*M187</f>
        <v>0</v>
      </c>
      <c r="K187" s="175"/>
      <c r="L187" s="35" t="s">
        <v>67</v>
      </c>
      <c r="M187" s="190">
        <f>VLOOKUP(L187,N$9:Q$12,4,FALSE)</f>
        <v>0.00024390243902439027</v>
      </c>
      <c r="N187" s="24"/>
      <c r="O187" s="24"/>
      <c r="P187" s="24"/>
      <c r="Q187" s="24"/>
      <c r="R187" s="24"/>
    </row>
    <row r="188" spans="1:18" ht="14.4">
      <c r="A188" s="24"/>
      <c r="B188" s="24" t="s">
        <v>244</v>
      </c>
      <c r="C188" s="177"/>
      <c r="D188" s="177"/>
      <c r="E188" s="186">
        <v>16.722695140104165</v>
      </c>
      <c r="F188" s="187">
        <v>16.722695140104165</v>
      </c>
      <c r="G188" s="24"/>
      <c r="H188" s="175"/>
      <c r="I188" s="188">
        <f>+C188*M188</f>
        <v>0</v>
      </c>
      <c r="J188" s="189">
        <f>+D188*M188</f>
        <v>0</v>
      </c>
      <c r="K188" s="175"/>
      <c r="L188" s="35" t="s">
        <v>67</v>
      </c>
      <c r="M188" s="190">
        <f>VLOOKUP(L188,N$9:Q$12,4,FALSE)</f>
        <v>0.00024390243902439027</v>
      </c>
      <c r="N188" s="24"/>
      <c r="O188" s="24"/>
      <c r="P188" s="24"/>
      <c r="Q188" s="24"/>
      <c r="R188" s="24"/>
    </row>
    <row r="189" spans="1:18" ht="14.4">
      <c r="A189" s="24"/>
      <c r="B189" s="24" t="s">
        <v>245</v>
      </c>
      <c r="C189" s="177"/>
      <c r="D189" s="177"/>
      <c r="E189" s="194">
        <v>16.722695140104165</v>
      </c>
      <c r="F189" s="195">
        <v>16.722695140104165</v>
      </c>
      <c r="G189" s="24"/>
      <c r="H189" s="175"/>
      <c r="I189" s="188">
        <f>+C189*M189</f>
        <v>0</v>
      </c>
      <c r="J189" s="189">
        <f>+D189*M189</f>
        <v>0</v>
      </c>
      <c r="K189" s="175"/>
      <c r="L189" s="35" t="s">
        <v>67</v>
      </c>
      <c r="M189" s="190">
        <f>VLOOKUP(L189,N$9:Q$12,4,FALSE)</f>
        <v>0.00024390243902439027</v>
      </c>
      <c r="N189" s="24"/>
      <c r="O189" s="24"/>
      <c r="P189" s="24"/>
      <c r="Q189" s="24"/>
      <c r="R189" s="24"/>
    </row>
    <row r="190" spans="1:18" ht="14.4">
      <c r="A190" s="24"/>
      <c r="B190" s="24" t="s">
        <v>246</v>
      </c>
      <c r="C190" s="177"/>
      <c r="D190" s="177"/>
      <c r="E190" s="186">
        <v>16.722695140104165</v>
      </c>
      <c r="F190" s="187">
        <v>16.722695140104165</v>
      </c>
      <c r="G190" s="24"/>
      <c r="H190" s="175"/>
      <c r="I190" s="188">
        <f>+C190*M190</f>
        <v>0</v>
      </c>
      <c r="J190" s="189">
        <f>+D190*M190</f>
        <v>0</v>
      </c>
      <c r="K190" s="175"/>
      <c r="L190" s="35" t="s">
        <v>67</v>
      </c>
      <c r="M190" s="190">
        <f>VLOOKUP(L190,N$9:Q$12,4,FALSE)</f>
        <v>0.00024390243902439027</v>
      </c>
      <c r="N190" s="24"/>
      <c r="O190" s="24"/>
      <c r="P190" s="24"/>
      <c r="Q190" s="24"/>
      <c r="R190" s="24"/>
    </row>
    <row r="191" spans="1:18" ht="14.4">
      <c r="A191" s="24"/>
      <c r="B191" s="24" t="s">
        <v>247</v>
      </c>
      <c r="C191" s="177"/>
      <c r="D191" s="177"/>
      <c r="E191" s="194">
        <v>16.722695140104165</v>
      </c>
      <c r="F191" s="195">
        <v>16.722695140104165</v>
      </c>
      <c r="G191" s="24"/>
      <c r="H191" s="175"/>
      <c r="I191" s="188">
        <f>+C191*M191</f>
        <v>0</v>
      </c>
      <c r="J191" s="189">
        <f>+D191*M191</f>
        <v>0</v>
      </c>
      <c r="K191" s="175"/>
      <c r="L191" s="35" t="s">
        <v>67</v>
      </c>
      <c r="M191" s="190">
        <f>VLOOKUP(L191,N$9:Q$12,4,FALSE)</f>
        <v>0.00024390243902439027</v>
      </c>
      <c r="N191" s="24"/>
      <c r="O191" s="24"/>
      <c r="P191" s="24"/>
      <c r="Q191" s="24"/>
      <c r="R191" s="24"/>
    </row>
    <row r="192" spans="1:18" ht="14.4">
      <c r="A192" s="24"/>
      <c r="B192" s="24" t="s">
        <v>248</v>
      </c>
      <c r="C192" s="177"/>
      <c r="D192" s="177"/>
      <c r="E192" s="186">
        <v>16.722695140104165</v>
      </c>
      <c r="F192" s="187">
        <v>16.722695140104165</v>
      </c>
      <c r="G192" s="24"/>
      <c r="H192" s="175"/>
      <c r="I192" s="188">
        <f>+C192*M192</f>
        <v>0</v>
      </c>
      <c r="J192" s="189">
        <f>+D192*M192</f>
        <v>0</v>
      </c>
      <c r="K192" s="175"/>
      <c r="L192" s="35" t="s">
        <v>67</v>
      </c>
      <c r="M192" s="190">
        <f>VLOOKUP(L192,N$9:Q$12,4,FALSE)</f>
        <v>0.00024390243902439027</v>
      </c>
      <c r="N192" s="24"/>
      <c r="O192" s="24"/>
      <c r="P192" s="24"/>
      <c r="Q192" s="24"/>
      <c r="R192" s="24"/>
    </row>
    <row r="193" spans="1:18" ht="14.4">
      <c r="A193" s="24"/>
      <c r="B193" s="24" t="s">
        <v>249</v>
      </c>
      <c r="C193" s="177"/>
      <c r="D193" s="177"/>
      <c r="E193" s="194">
        <v>16.722695140104165</v>
      </c>
      <c r="F193" s="195">
        <v>16.722695140104165</v>
      </c>
      <c r="G193" s="24"/>
      <c r="H193" s="175"/>
      <c r="I193" s="188">
        <f>+C193*M193</f>
        <v>0</v>
      </c>
      <c r="J193" s="189">
        <f>+D193*M193</f>
        <v>0</v>
      </c>
      <c r="K193" s="175"/>
      <c r="L193" s="35" t="s">
        <v>67</v>
      </c>
      <c r="M193" s="190">
        <f>VLOOKUP(L193,N$9:Q$12,4,FALSE)</f>
        <v>0.00024390243902439027</v>
      </c>
      <c r="N193" s="24"/>
      <c r="O193" s="24"/>
      <c r="P193" s="24"/>
      <c r="Q193" s="24"/>
      <c r="R193" s="24"/>
    </row>
    <row r="194" spans="1:18" ht="14.4">
      <c r="A194" s="24"/>
      <c r="B194" s="24" t="s">
        <v>250</v>
      </c>
      <c r="C194" s="177"/>
      <c r="D194" s="177"/>
      <c r="E194" s="186">
        <v>16.722695140104165</v>
      </c>
      <c r="F194" s="187">
        <v>16.722695140104165</v>
      </c>
      <c r="G194" s="24"/>
      <c r="H194" s="175"/>
      <c r="I194" s="188">
        <f>+C194*M194</f>
        <v>0</v>
      </c>
      <c r="J194" s="189">
        <f>+D194*M194</f>
        <v>0</v>
      </c>
      <c r="K194" s="175"/>
      <c r="L194" s="35" t="s">
        <v>67</v>
      </c>
      <c r="M194" s="190">
        <f>VLOOKUP(L194,N$9:Q$12,4,FALSE)</f>
        <v>0.00024390243902439027</v>
      </c>
      <c r="N194" s="24"/>
      <c r="O194" s="24"/>
      <c r="P194" s="24"/>
      <c r="Q194" s="24"/>
      <c r="R194" s="24"/>
    </row>
    <row r="195" spans="1:18" ht="14.4">
      <c r="A195" s="24"/>
      <c r="B195" s="24" t="s">
        <v>251</v>
      </c>
      <c r="C195" s="177"/>
      <c r="D195" s="177"/>
      <c r="E195" s="194">
        <v>16.722695140104165</v>
      </c>
      <c r="F195" s="195">
        <v>16.722695140104165</v>
      </c>
      <c r="G195" s="24"/>
      <c r="H195" s="175"/>
      <c r="I195" s="188">
        <f>+C195*M195</f>
        <v>0</v>
      </c>
      <c r="J195" s="189">
        <f>+D195*M195</f>
        <v>0</v>
      </c>
      <c r="K195" s="175"/>
      <c r="L195" s="35" t="s">
        <v>67</v>
      </c>
      <c r="M195" s="190">
        <f>VLOOKUP(L195,N$9:Q$12,4,FALSE)</f>
        <v>0.00024390243902439027</v>
      </c>
      <c r="N195" s="24"/>
      <c r="O195" s="24"/>
      <c r="P195" s="24"/>
      <c r="Q195" s="24"/>
      <c r="R195" s="24"/>
    </row>
    <row r="196" spans="1:18" ht="14.4">
      <c r="A196" s="24"/>
      <c r="B196" s="24" t="s">
        <v>252</v>
      </c>
      <c r="C196" s="177"/>
      <c r="D196" s="177"/>
      <c r="E196" s="186">
        <v>16.722695140104165</v>
      </c>
      <c r="F196" s="187">
        <v>16.722695140104165</v>
      </c>
      <c r="G196" s="24"/>
      <c r="H196" s="175"/>
      <c r="I196" s="188">
        <f>+C196*M196</f>
        <v>0</v>
      </c>
      <c r="J196" s="189">
        <f>+D196*M196</f>
        <v>0</v>
      </c>
      <c r="K196" s="175"/>
      <c r="L196" s="35" t="s">
        <v>67</v>
      </c>
      <c r="M196" s="190">
        <f>VLOOKUP(L196,N$9:Q$12,4,FALSE)</f>
        <v>0.00024390243902439027</v>
      </c>
      <c r="N196" s="24"/>
      <c r="O196" s="24"/>
      <c r="P196" s="24"/>
      <c r="Q196" s="24"/>
      <c r="R196" s="24"/>
    </row>
    <row r="197" spans="1:18" ht="14.4">
      <c r="A197" s="24"/>
      <c r="B197" s="24" t="s">
        <v>253</v>
      </c>
      <c r="C197" s="177"/>
      <c r="D197" s="177"/>
      <c r="E197" s="194">
        <v>16.722695140104165</v>
      </c>
      <c r="F197" s="195">
        <v>16.722695140104165</v>
      </c>
      <c r="G197" s="24"/>
      <c r="H197" s="175"/>
      <c r="I197" s="188">
        <f>+C197*M197</f>
        <v>0</v>
      </c>
      <c r="J197" s="189">
        <f>+D197*M197</f>
        <v>0</v>
      </c>
      <c r="K197" s="175"/>
      <c r="L197" s="35" t="s">
        <v>67</v>
      </c>
      <c r="M197" s="190">
        <f>VLOOKUP(L197,N$9:Q$12,4,FALSE)</f>
        <v>0.00024390243902439027</v>
      </c>
      <c r="N197" s="24"/>
      <c r="O197" s="24"/>
      <c r="P197" s="24"/>
      <c r="Q197" s="24"/>
      <c r="R197" s="24"/>
    </row>
    <row r="198" spans="1:18" ht="14.4">
      <c r="A198" s="24"/>
      <c r="B198" s="24" t="s">
        <v>254</v>
      </c>
      <c r="C198" s="177"/>
      <c r="D198" s="177"/>
      <c r="E198" s="186">
        <v>14.389361806770834</v>
      </c>
      <c r="F198" s="187">
        <v>14.389361806770834</v>
      </c>
      <c r="G198" s="24"/>
      <c r="H198" s="175"/>
      <c r="I198" s="188">
        <f>+C198*M198</f>
        <v>0</v>
      </c>
      <c r="J198" s="189">
        <f>+D198*M198</f>
        <v>0</v>
      </c>
      <c r="K198" s="175"/>
      <c r="L198" s="35" t="s">
        <v>67</v>
      </c>
      <c r="M198" s="190">
        <f>VLOOKUP(L198,N$9:Q$12,4,FALSE)</f>
        <v>0.00024390243902439027</v>
      </c>
      <c r="N198" s="24"/>
      <c r="O198" s="24"/>
      <c r="P198" s="24"/>
      <c r="Q198" s="24"/>
      <c r="R198" s="24"/>
    </row>
    <row r="199" spans="1:18" ht="14.4">
      <c r="A199" s="24"/>
      <c r="B199" s="24" t="s">
        <v>255</v>
      </c>
      <c r="C199" s="177"/>
      <c r="D199" s="177"/>
      <c r="E199" s="194">
        <v>16.722695140104165</v>
      </c>
      <c r="F199" s="195">
        <v>16.722695140104165</v>
      </c>
      <c r="G199" s="24"/>
      <c r="H199" s="175"/>
      <c r="I199" s="188">
        <f>+C199*M199</f>
        <v>0</v>
      </c>
      <c r="J199" s="189">
        <f>+D199*M199</f>
        <v>0</v>
      </c>
      <c r="K199" s="175"/>
      <c r="L199" s="35" t="s">
        <v>67</v>
      </c>
      <c r="M199" s="190">
        <f>VLOOKUP(L199,N$9:Q$12,4,FALSE)</f>
        <v>0.00024390243902439027</v>
      </c>
      <c r="N199" s="24"/>
      <c r="O199" s="24"/>
      <c r="P199" s="24"/>
      <c r="Q199" s="24"/>
      <c r="R199" s="24"/>
    </row>
    <row r="200" spans="1:18" ht="14.4">
      <c r="A200" s="24"/>
      <c r="B200" s="24" t="s">
        <v>256</v>
      </c>
      <c r="C200" s="177"/>
      <c r="D200" s="177"/>
      <c r="E200" s="186">
        <v>16.722695140104165</v>
      </c>
      <c r="F200" s="187">
        <v>16.722695140104165</v>
      </c>
      <c r="G200" s="24"/>
      <c r="H200" s="175"/>
      <c r="I200" s="188">
        <f>+C200*M200</f>
        <v>0</v>
      </c>
      <c r="J200" s="189">
        <f>+D200*M200</f>
        <v>0</v>
      </c>
      <c r="K200" s="175"/>
      <c r="L200" s="35" t="s">
        <v>67</v>
      </c>
      <c r="M200" s="190">
        <f>VLOOKUP(L200,N$9:Q$12,4,FALSE)</f>
        <v>0.00024390243902439027</v>
      </c>
      <c r="N200" s="24"/>
      <c r="O200" s="24"/>
      <c r="P200" s="24"/>
      <c r="Q200" s="24"/>
      <c r="R200" s="24"/>
    </row>
    <row r="201" spans="1:18" ht="14.4">
      <c r="A201" s="24"/>
      <c r="B201" s="24" t="s">
        <v>257</v>
      </c>
      <c r="C201" s="177"/>
      <c r="D201" s="177"/>
      <c r="E201" s="194">
        <v>14.389361806770834</v>
      </c>
      <c r="F201" s="195">
        <v>14.389361806770834</v>
      </c>
      <c r="G201" s="24"/>
      <c r="H201" s="175"/>
      <c r="I201" s="188">
        <f>+C201*M201</f>
        <v>0</v>
      </c>
      <c r="J201" s="189">
        <f>+D201*M201</f>
        <v>0</v>
      </c>
      <c r="K201" s="175"/>
      <c r="L201" s="35" t="s">
        <v>67</v>
      </c>
      <c r="M201" s="190">
        <f>VLOOKUP(L201,N$9:Q$12,4,FALSE)</f>
        <v>0.00024390243902439027</v>
      </c>
      <c r="N201" s="24"/>
      <c r="O201" s="24"/>
      <c r="P201" s="24"/>
      <c r="Q201" s="24"/>
      <c r="R201" s="24"/>
    </row>
    <row r="202" spans="1:18" ht="14.4">
      <c r="A202" s="24"/>
      <c r="B202" s="24" t="s">
        <v>258</v>
      </c>
      <c r="C202" s="177"/>
      <c r="D202" s="177"/>
      <c r="E202" s="186">
        <v>14.389361806770834</v>
      </c>
      <c r="F202" s="187">
        <v>14.389361806770834</v>
      </c>
      <c r="G202" s="24"/>
      <c r="H202" s="175"/>
      <c r="I202" s="188">
        <f>+C202*M202</f>
        <v>0</v>
      </c>
      <c r="J202" s="189">
        <f>+D202*M202</f>
        <v>0</v>
      </c>
      <c r="K202" s="175"/>
      <c r="L202" s="35" t="s">
        <v>67</v>
      </c>
      <c r="M202" s="190">
        <f>VLOOKUP(L202,N$9:Q$12,4,FALSE)</f>
        <v>0.00024390243902439027</v>
      </c>
      <c r="N202" s="24"/>
      <c r="O202" s="24"/>
      <c r="P202" s="24"/>
      <c r="Q202" s="24"/>
      <c r="R202" s="24"/>
    </row>
    <row r="203" spans="1:18" ht="14.4">
      <c r="A203" s="24"/>
      <c r="B203" s="24" t="s">
        <v>259</v>
      </c>
      <c r="C203" s="177"/>
      <c r="D203" s="177"/>
      <c r="E203" s="194">
        <v>16.722695140104165</v>
      </c>
      <c r="F203" s="195">
        <v>16.722695140104165</v>
      </c>
      <c r="G203" s="24"/>
      <c r="H203" s="175"/>
      <c r="I203" s="188">
        <f>+C203*M203</f>
        <v>0</v>
      </c>
      <c r="J203" s="189">
        <f>+D203*M203</f>
        <v>0</v>
      </c>
      <c r="K203" s="175"/>
      <c r="L203" s="35" t="s">
        <v>67</v>
      </c>
      <c r="M203" s="190">
        <f>VLOOKUP(L203,N$9:Q$12,4,FALSE)</f>
        <v>0.00024390243902439027</v>
      </c>
      <c r="N203" s="24"/>
      <c r="O203" s="24"/>
      <c r="P203" s="24"/>
      <c r="Q203" s="24"/>
      <c r="R203" s="24"/>
    </row>
    <row r="204" spans="1:18" ht="14.4">
      <c r="A204" s="24"/>
      <c r="B204" s="24" t="s">
        <v>260</v>
      </c>
      <c r="C204" s="177"/>
      <c r="D204" s="177"/>
      <c r="E204" s="186">
        <v>16.722695140104165</v>
      </c>
      <c r="F204" s="187">
        <v>16.722695140104165</v>
      </c>
      <c r="G204" s="24"/>
      <c r="H204" s="175"/>
      <c r="I204" s="188">
        <f>+C204*M204</f>
        <v>0</v>
      </c>
      <c r="J204" s="189">
        <f>+D204*M204</f>
        <v>0</v>
      </c>
      <c r="K204" s="175"/>
      <c r="L204" s="35" t="s">
        <v>67</v>
      </c>
      <c r="M204" s="190">
        <f>VLOOKUP(L204,N$9:Q$12,4,FALSE)</f>
        <v>0.00024390243902439027</v>
      </c>
      <c r="N204" s="24"/>
      <c r="O204" s="24"/>
      <c r="P204" s="24"/>
      <c r="Q204" s="24"/>
      <c r="R204" s="24"/>
    </row>
    <row r="205" spans="1:18" ht="14.4">
      <c r="A205" s="24"/>
      <c r="B205" s="24" t="s">
        <v>261</v>
      </c>
      <c r="C205" s="177"/>
      <c r="D205" s="177"/>
      <c r="E205" s="194">
        <v>16.722695140104165</v>
      </c>
      <c r="F205" s="195">
        <v>16.722695140104165</v>
      </c>
      <c r="G205" s="24"/>
      <c r="H205" s="175"/>
      <c r="I205" s="188">
        <f>+C205*M205</f>
        <v>0</v>
      </c>
      <c r="J205" s="189">
        <f>+D205*M205</f>
        <v>0</v>
      </c>
      <c r="K205" s="175"/>
      <c r="L205" s="35" t="s">
        <v>67</v>
      </c>
      <c r="M205" s="190">
        <f>VLOOKUP(L205,N$9:Q$12,4,FALSE)</f>
        <v>0.00024390243902439027</v>
      </c>
      <c r="N205" s="24"/>
      <c r="O205" s="24"/>
      <c r="P205" s="24"/>
      <c r="Q205" s="24"/>
      <c r="R205" s="24"/>
    </row>
    <row r="206" spans="1:18" ht="14.4">
      <c r="A206" s="24"/>
      <c r="B206" s="24" t="s">
        <v>262</v>
      </c>
      <c r="C206" s="177"/>
      <c r="D206" s="177"/>
      <c r="E206" s="186">
        <v>14.389361806770834</v>
      </c>
      <c r="F206" s="187">
        <v>14.389361806770834</v>
      </c>
      <c r="G206" s="24"/>
      <c r="H206" s="175"/>
      <c r="I206" s="188">
        <f>+C206*M206</f>
        <v>0</v>
      </c>
      <c r="J206" s="189">
        <f>+D206*M206</f>
        <v>0</v>
      </c>
      <c r="K206" s="175"/>
      <c r="L206" s="35" t="s">
        <v>67</v>
      </c>
      <c r="M206" s="190">
        <f>VLOOKUP(L206,N$9:Q$12,4,FALSE)</f>
        <v>0.00024390243902439027</v>
      </c>
      <c r="N206" s="24"/>
      <c r="O206" s="24"/>
      <c r="P206" s="24"/>
      <c r="Q206" s="24"/>
      <c r="R206" s="24"/>
    </row>
    <row r="207" spans="1:18" ht="14.4">
      <c r="A207" s="24"/>
      <c r="B207" s="24" t="s">
        <v>263</v>
      </c>
      <c r="C207" s="177"/>
      <c r="D207" s="177"/>
      <c r="E207" s="194">
        <v>16.722695140104165</v>
      </c>
      <c r="F207" s="195">
        <v>16.722695140104165</v>
      </c>
      <c r="G207" s="24"/>
      <c r="H207" s="175"/>
      <c r="I207" s="188">
        <f>+C207*M207</f>
        <v>0</v>
      </c>
      <c r="J207" s="189">
        <f>+D207*M207</f>
        <v>0</v>
      </c>
      <c r="K207" s="175"/>
      <c r="L207" s="35" t="s">
        <v>67</v>
      </c>
      <c r="M207" s="190">
        <f>VLOOKUP(L207,N$9:Q$12,4,FALSE)</f>
        <v>0.00024390243902439027</v>
      </c>
      <c r="N207" s="24"/>
      <c r="O207" s="24"/>
      <c r="P207" s="24"/>
      <c r="Q207" s="24"/>
      <c r="R207" s="24"/>
    </row>
    <row r="208" spans="1:18" ht="14.4">
      <c r="A208" s="24"/>
      <c r="B208" s="24" t="s">
        <v>264</v>
      </c>
      <c r="C208" s="177"/>
      <c r="D208" s="177"/>
      <c r="E208" s="186">
        <v>14.389361806770834</v>
      </c>
      <c r="F208" s="187">
        <v>14.389361806770834</v>
      </c>
      <c r="G208" s="24"/>
      <c r="H208" s="175"/>
      <c r="I208" s="188">
        <f>+C208*M208</f>
        <v>0</v>
      </c>
      <c r="J208" s="189">
        <f>+D208*M208</f>
        <v>0</v>
      </c>
      <c r="K208" s="175"/>
      <c r="L208" s="35" t="s">
        <v>67</v>
      </c>
      <c r="M208" s="190">
        <f>VLOOKUP(L208,N$9:Q$12,4,FALSE)</f>
        <v>0.00024390243902439027</v>
      </c>
      <c r="N208" s="24"/>
      <c r="O208" s="24"/>
      <c r="P208" s="24"/>
      <c r="Q208" s="24"/>
      <c r="R208" s="24"/>
    </row>
    <row r="209" spans="1:18" ht="14.4">
      <c r="A209" s="24"/>
      <c r="B209" s="24" t="s">
        <v>265</v>
      </c>
      <c r="C209" s="177"/>
      <c r="D209" s="177"/>
      <c r="E209" s="194">
        <v>16.722695140104165</v>
      </c>
      <c r="F209" s="195">
        <v>16.722695140104165</v>
      </c>
      <c r="G209" s="24"/>
      <c r="H209" s="175"/>
      <c r="I209" s="188">
        <f>+C209*M209</f>
        <v>0</v>
      </c>
      <c r="J209" s="189">
        <f>+D209*M209</f>
        <v>0</v>
      </c>
      <c r="K209" s="175"/>
      <c r="L209" s="35" t="s">
        <v>67</v>
      </c>
      <c r="M209" s="190">
        <f>VLOOKUP(L209,N$9:Q$12,4,FALSE)</f>
        <v>0.00024390243902439027</v>
      </c>
      <c r="N209" s="24"/>
      <c r="O209" s="24"/>
      <c r="P209" s="24"/>
      <c r="Q209" s="24"/>
      <c r="R209" s="24"/>
    </row>
    <row r="210" spans="1:18" ht="14.4">
      <c r="A210" s="24"/>
      <c r="B210" s="24" t="s">
        <v>266</v>
      </c>
      <c r="C210" s="177"/>
      <c r="D210" s="177"/>
      <c r="E210" s="186">
        <v>16.722695140104165</v>
      </c>
      <c r="F210" s="187">
        <v>16.722695140104165</v>
      </c>
      <c r="G210" s="24"/>
      <c r="H210" s="175"/>
      <c r="I210" s="188">
        <f>+C210*M210</f>
        <v>0</v>
      </c>
      <c r="J210" s="189">
        <f>+D210*M210</f>
        <v>0</v>
      </c>
      <c r="K210" s="175"/>
      <c r="L210" s="35" t="s">
        <v>67</v>
      </c>
      <c r="M210" s="190">
        <f>VLOOKUP(L210,N$9:Q$12,4,FALSE)</f>
        <v>0.00024390243902439027</v>
      </c>
      <c r="N210" s="24"/>
      <c r="O210" s="24"/>
      <c r="P210" s="24"/>
      <c r="Q210" s="24"/>
      <c r="R210" s="24"/>
    </row>
    <row r="211" spans="1:18" ht="14.4">
      <c r="A211" s="24"/>
      <c r="B211" s="24" t="s">
        <v>267</v>
      </c>
      <c r="C211" s="177"/>
      <c r="D211" s="177"/>
      <c r="E211" s="194">
        <v>16.722695140104165</v>
      </c>
      <c r="F211" s="195">
        <v>16.722695140104165</v>
      </c>
      <c r="G211" s="24"/>
      <c r="H211" s="175"/>
      <c r="I211" s="188">
        <f>+C211*M211</f>
        <v>0</v>
      </c>
      <c r="J211" s="189">
        <f>+D211*M211</f>
        <v>0</v>
      </c>
      <c r="K211" s="175"/>
      <c r="L211" s="35" t="s">
        <v>67</v>
      </c>
      <c r="M211" s="190">
        <f>VLOOKUP(L211,N$9:Q$12,4,FALSE)</f>
        <v>0.00024390243902439027</v>
      </c>
      <c r="N211" s="24"/>
      <c r="O211" s="24"/>
      <c r="P211" s="24"/>
      <c r="Q211" s="24"/>
      <c r="R211" s="24"/>
    </row>
    <row r="212" spans="1:18" ht="14.4">
      <c r="A212" s="24"/>
      <c r="B212" s="24" t="s">
        <v>268</v>
      </c>
      <c r="C212" s="177"/>
      <c r="D212" s="177"/>
      <c r="E212" s="186">
        <v>16.722695140104165</v>
      </c>
      <c r="F212" s="187">
        <v>16.722695140104165</v>
      </c>
      <c r="G212" s="24"/>
      <c r="H212" s="175"/>
      <c r="I212" s="188">
        <f>+C212*M212</f>
        <v>0</v>
      </c>
      <c r="J212" s="189">
        <f>+D212*M212</f>
        <v>0</v>
      </c>
      <c r="K212" s="175"/>
      <c r="L212" s="35" t="s">
        <v>67</v>
      </c>
      <c r="M212" s="190">
        <f>VLOOKUP(L212,N$9:Q$12,4,FALSE)</f>
        <v>0.00024390243902439027</v>
      </c>
      <c r="N212" s="24"/>
      <c r="O212" s="24"/>
      <c r="P212" s="24"/>
      <c r="Q212" s="24"/>
      <c r="R212" s="24"/>
    </row>
    <row r="213" spans="1:18" ht="14.4">
      <c r="A213" s="24"/>
      <c r="B213" s="24" t="s">
        <v>269</v>
      </c>
      <c r="C213" s="177"/>
      <c r="D213" s="177"/>
      <c r="E213" s="194">
        <v>16.722695140104165</v>
      </c>
      <c r="F213" s="195">
        <v>16.722695140104165</v>
      </c>
      <c r="G213" s="24"/>
      <c r="H213" s="175"/>
      <c r="I213" s="188">
        <f>+C213*M213</f>
        <v>0</v>
      </c>
      <c r="J213" s="189">
        <f>+D213*M213</f>
        <v>0</v>
      </c>
      <c r="K213" s="175"/>
      <c r="L213" s="35" t="s">
        <v>67</v>
      </c>
      <c r="M213" s="190">
        <f>VLOOKUP(L213,N$9:Q$12,4,FALSE)</f>
        <v>0.00024390243902439027</v>
      </c>
      <c r="N213" s="24"/>
      <c r="O213" s="24"/>
      <c r="P213" s="24"/>
      <c r="Q213" s="24"/>
      <c r="R213" s="24"/>
    </row>
    <row r="214" spans="1:18" ht="14.4">
      <c r="A214" s="24"/>
      <c r="B214" s="24" t="s">
        <v>270</v>
      </c>
      <c r="C214" s="177"/>
      <c r="D214" s="177"/>
      <c r="E214" s="186">
        <v>16.722695140104165</v>
      </c>
      <c r="F214" s="187">
        <v>16.722695140104165</v>
      </c>
      <c r="G214" s="24"/>
      <c r="H214" s="175"/>
      <c r="I214" s="188">
        <f>+C214*M214</f>
        <v>0</v>
      </c>
      <c r="J214" s="189">
        <f>+D214*M214</f>
        <v>0</v>
      </c>
      <c r="K214" s="175"/>
      <c r="L214" s="35" t="s">
        <v>67</v>
      </c>
      <c r="M214" s="190">
        <f>VLOOKUP(L214,N$9:Q$12,4,FALSE)</f>
        <v>0.00024390243902439027</v>
      </c>
      <c r="N214" s="24"/>
      <c r="O214" s="24"/>
      <c r="P214" s="24"/>
      <c r="Q214" s="24"/>
      <c r="R214" s="24"/>
    </row>
    <row r="215" spans="1:18" ht="14.4">
      <c r="A215" s="24"/>
      <c r="B215" s="24" t="s">
        <v>271</v>
      </c>
      <c r="C215" s="177"/>
      <c r="D215" s="177"/>
      <c r="E215" s="194">
        <v>16.722695140104165</v>
      </c>
      <c r="F215" s="195">
        <v>16.722695140104165</v>
      </c>
      <c r="G215" s="24"/>
      <c r="H215" s="175"/>
      <c r="I215" s="188">
        <f>+C215*M215</f>
        <v>0</v>
      </c>
      <c r="J215" s="189">
        <f>+D215*M215</f>
        <v>0</v>
      </c>
      <c r="K215" s="175"/>
      <c r="L215" s="35" t="s">
        <v>67</v>
      </c>
      <c r="M215" s="190">
        <f>VLOOKUP(L215,N$9:Q$12,4,FALSE)</f>
        <v>0.00024390243902439027</v>
      </c>
      <c r="N215" s="24"/>
      <c r="O215" s="24"/>
      <c r="P215" s="24"/>
      <c r="Q215" s="24"/>
      <c r="R215" s="24"/>
    </row>
    <row r="216" spans="1:18" ht="14.4">
      <c r="A216" s="24"/>
      <c r="B216" s="24" t="s">
        <v>272</v>
      </c>
      <c r="C216" s="177"/>
      <c r="D216" s="177"/>
      <c r="E216" s="186">
        <v>16.722695140104165</v>
      </c>
      <c r="F216" s="187">
        <v>16.722695140104165</v>
      </c>
      <c r="G216" s="24"/>
      <c r="H216" s="175"/>
      <c r="I216" s="188">
        <f>+C216*M216</f>
        <v>0</v>
      </c>
      <c r="J216" s="189">
        <f>+D216*M216</f>
        <v>0</v>
      </c>
      <c r="K216" s="175"/>
      <c r="L216" s="35" t="s">
        <v>67</v>
      </c>
      <c r="M216" s="190">
        <f>VLOOKUP(L216,N$9:Q$12,4,FALSE)</f>
        <v>0.00024390243902439027</v>
      </c>
      <c r="N216" s="24"/>
      <c r="O216" s="24"/>
      <c r="P216" s="24"/>
      <c r="Q216" s="24"/>
      <c r="R216" s="24"/>
    </row>
    <row r="217" spans="1:18" ht="14.4">
      <c r="A217" s="24"/>
      <c r="B217" s="24" t="s">
        <v>273</v>
      </c>
      <c r="C217" s="177"/>
      <c r="D217" s="177"/>
      <c r="E217" s="194">
        <v>16.722695140104165</v>
      </c>
      <c r="F217" s="195">
        <v>16.722695140104165</v>
      </c>
      <c r="G217" s="24"/>
      <c r="H217" s="175"/>
      <c r="I217" s="188">
        <f>+C217*M217</f>
        <v>0</v>
      </c>
      <c r="J217" s="189">
        <f>+D217*M217</f>
        <v>0</v>
      </c>
      <c r="K217" s="175"/>
      <c r="L217" s="35" t="s">
        <v>67</v>
      </c>
      <c r="M217" s="190">
        <f>VLOOKUP(L217,N$9:Q$12,4,FALSE)</f>
        <v>0.00024390243902439027</v>
      </c>
      <c r="N217" s="24"/>
      <c r="O217" s="24"/>
      <c r="P217" s="24"/>
      <c r="Q217" s="24"/>
      <c r="R217" s="24"/>
    </row>
    <row r="218" spans="1:18" ht="14.4">
      <c r="A218" s="24"/>
      <c r="B218" s="24" t="s">
        <v>274</v>
      </c>
      <c r="C218" s="177"/>
      <c r="D218" s="177"/>
      <c r="E218" s="186">
        <v>14.389361806770834</v>
      </c>
      <c r="F218" s="187">
        <v>14.389361806770834</v>
      </c>
      <c r="G218" s="24"/>
      <c r="H218" s="175"/>
      <c r="I218" s="188">
        <f>+C218*M218</f>
        <v>0</v>
      </c>
      <c r="J218" s="189">
        <f>+D218*M218</f>
        <v>0</v>
      </c>
      <c r="K218" s="175"/>
      <c r="L218" s="35" t="s">
        <v>67</v>
      </c>
      <c r="M218" s="190">
        <f>VLOOKUP(L218,N$9:Q$12,4,FALSE)</f>
        <v>0.00024390243902439027</v>
      </c>
      <c r="N218" s="24"/>
      <c r="O218" s="24"/>
      <c r="P218" s="24"/>
      <c r="Q218" s="24"/>
      <c r="R218" s="24"/>
    </row>
    <row r="219" spans="1:18" ht="14.4">
      <c r="A219" s="24"/>
      <c r="B219" s="24" t="s">
        <v>275</v>
      </c>
      <c r="C219" s="177"/>
      <c r="D219" s="177"/>
      <c r="E219" s="194">
        <v>16.722695140104165</v>
      </c>
      <c r="F219" s="195">
        <v>16.722695140104165</v>
      </c>
      <c r="G219" s="24"/>
      <c r="H219" s="175"/>
      <c r="I219" s="188">
        <f>+C219*M219</f>
        <v>0</v>
      </c>
      <c r="J219" s="189">
        <f>+D219*M219</f>
        <v>0</v>
      </c>
      <c r="K219" s="175"/>
      <c r="L219" s="35" t="s">
        <v>67</v>
      </c>
      <c r="M219" s="190">
        <f>VLOOKUP(L219,N$9:Q$12,4,FALSE)</f>
        <v>0.00024390243902439027</v>
      </c>
      <c r="N219" s="24"/>
      <c r="O219" s="24"/>
      <c r="P219" s="24"/>
      <c r="Q219" s="24"/>
      <c r="R219" s="24"/>
    </row>
    <row r="220" spans="1:18" ht="14.4">
      <c r="A220" s="24"/>
      <c r="B220" s="24" t="s">
        <v>276</v>
      </c>
      <c r="C220" s="177"/>
      <c r="D220" s="177"/>
      <c r="E220" s="186">
        <v>16.722695140104165</v>
      </c>
      <c r="F220" s="187">
        <v>16.722695140104165</v>
      </c>
      <c r="G220" s="24"/>
      <c r="H220" s="175"/>
      <c r="I220" s="188">
        <f>+C220*M220</f>
        <v>0</v>
      </c>
      <c r="J220" s="189">
        <f>+D220*M220</f>
        <v>0</v>
      </c>
      <c r="K220" s="175"/>
      <c r="L220" s="35" t="s">
        <v>67</v>
      </c>
      <c r="M220" s="190">
        <f>VLOOKUP(L220,N$9:Q$12,4,FALSE)</f>
        <v>0.00024390243902439027</v>
      </c>
      <c r="N220" s="24"/>
      <c r="O220" s="24"/>
      <c r="P220" s="24"/>
      <c r="Q220" s="24"/>
      <c r="R220" s="24"/>
    </row>
    <row r="221" spans="1:18" ht="14.4">
      <c r="A221" s="24"/>
      <c r="B221" s="24" t="s">
        <v>277</v>
      </c>
      <c r="C221" s="177"/>
      <c r="D221" s="177"/>
      <c r="E221" s="194">
        <v>14.389361806770834</v>
      </c>
      <c r="F221" s="195">
        <v>14.389361806770834</v>
      </c>
      <c r="G221" s="24"/>
      <c r="H221" s="175"/>
      <c r="I221" s="188">
        <f>+C221*M221</f>
        <v>0</v>
      </c>
      <c r="J221" s="189">
        <f>+D221*M221</f>
        <v>0</v>
      </c>
      <c r="K221" s="175"/>
      <c r="L221" s="35" t="s">
        <v>67</v>
      </c>
      <c r="M221" s="190">
        <f>VLOOKUP(L221,N$9:Q$12,4,FALSE)</f>
        <v>0.00024390243902439027</v>
      </c>
      <c r="N221" s="24"/>
      <c r="O221" s="24"/>
      <c r="P221" s="24"/>
      <c r="Q221" s="24"/>
      <c r="R221" s="24"/>
    </row>
    <row r="222" spans="1:18" ht="14.4">
      <c r="A222" s="24"/>
      <c r="B222" s="24" t="s">
        <v>278</v>
      </c>
      <c r="C222" s="177"/>
      <c r="D222" s="177"/>
      <c r="E222" s="186">
        <v>16.722695140104165</v>
      </c>
      <c r="F222" s="187">
        <v>16.722695140104165</v>
      </c>
      <c r="G222" s="24"/>
      <c r="H222" s="175"/>
      <c r="I222" s="188">
        <f>+C222*M222</f>
        <v>0</v>
      </c>
      <c r="J222" s="189">
        <f>+D222*M222</f>
        <v>0</v>
      </c>
      <c r="K222" s="175"/>
      <c r="L222" s="35" t="s">
        <v>67</v>
      </c>
      <c r="M222" s="190">
        <f>VLOOKUP(L222,N$9:Q$12,4,FALSE)</f>
        <v>0.00024390243902439027</v>
      </c>
      <c r="N222" s="24"/>
      <c r="O222" s="24"/>
      <c r="P222" s="24"/>
      <c r="Q222" s="24"/>
      <c r="R222" s="24"/>
    </row>
    <row r="223" spans="1:18" ht="14.4">
      <c r="A223" s="24"/>
      <c r="B223" s="24" t="s">
        <v>279</v>
      </c>
      <c r="C223" s="177"/>
      <c r="D223" s="177"/>
      <c r="E223" s="194">
        <v>16.722695140104165</v>
      </c>
      <c r="F223" s="195">
        <v>16.722695140104165</v>
      </c>
      <c r="G223" s="24"/>
      <c r="H223" s="175"/>
      <c r="I223" s="188">
        <f>+C223*M223</f>
        <v>0</v>
      </c>
      <c r="J223" s="189">
        <f>+D223*M223</f>
        <v>0</v>
      </c>
      <c r="K223" s="175"/>
      <c r="L223" s="35" t="s">
        <v>67</v>
      </c>
      <c r="M223" s="190">
        <f>VLOOKUP(L223,N$9:Q$12,4,FALSE)</f>
        <v>0.00024390243902439027</v>
      </c>
      <c r="N223" s="24"/>
      <c r="O223" s="24"/>
      <c r="P223" s="24"/>
      <c r="Q223" s="24"/>
      <c r="R223" s="24"/>
    </row>
    <row r="224" spans="1:18" ht="14.4">
      <c r="A224" s="24"/>
      <c r="B224" s="24" t="s">
        <v>280</v>
      </c>
      <c r="C224" s="177"/>
      <c r="D224" s="177"/>
      <c r="E224" s="186">
        <v>16.722695140104165</v>
      </c>
      <c r="F224" s="187">
        <v>16.722695140104165</v>
      </c>
      <c r="G224" s="24"/>
      <c r="H224" s="175"/>
      <c r="I224" s="188">
        <f>+C224*M224</f>
        <v>0</v>
      </c>
      <c r="J224" s="189">
        <f>+D224*M224</f>
        <v>0</v>
      </c>
      <c r="K224" s="175"/>
      <c r="L224" s="35" t="s">
        <v>67</v>
      </c>
      <c r="M224" s="190">
        <f>VLOOKUP(L224,N$9:Q$12,4,FALSE)</f>
        <v>0.00024390243902439027</v>
      </c>
      <c r="N224" s="24"/>
      <c r="O224" s="24"/>
      <c r="P224" s="24"/>
      <c r="Q224" s="24"/>
      <c r="R224" s="24"/>
    </row>
    <row r="225" spans="1:18" ht="14.4">
      <c r="A225" s="24"/>
      <c r="B225" s="24" t="s">
        <v>281</v>
      </c>
      <c r="C225" s="177"/>
      <c r="D225" s="177"/>
      <c r="E225" s="194">
        <v>16.722695140104165</v>
      </c>
      <c r="F225" s="195">
        <v>16.722695140104165</v>
      </c>
      <c r="G225" s="24"/>
      <c r="H225" s="175"/>
      <c r="I225" s="188">
        <f>+C225*M225</f>
        <v>0</v>
      </c>
      <c r="J225" s="189">
        <f>+D225*M225</f>
        <v>0</v>
      </c>
      <c r="K225" s="175"/>
      <c r="L225" s="35" t="s">
        <v>67</v>
      </c>
      <c r="M225" s="190">
        <f>VLOOKUP(L225,N$9:Q$12,4,FALSE)</f>
        <v>0.00024390243902439027</v>
      </c>
      <c r="N225" s="24"/>
      <c r="O225" s="24"/>
      <c r="P225" s="24"/>
      <c r="Q225" s="24"/>
      <c r="R225" s="24"/>
    </row>
    <row r="226" spans="1:18" ht="14.4">
      <c r="A226" s="24"/>
      <c r="B226" s="24" t="s">
        <v>282</v>
      </c>
      <c r="C226" s="177"/>
      <c r="D226" s="177"/>
      <c r="E226" s="186">
        <v>16.722695140104165</v>
      </c>
      <c r="F226" s="187">
        <v>16.722695140104165</v>
      </c>
      <c r="G226" s="24"/>
      <c r="H226" s="175"/>
      <c r="I226" s="188">
        <f>+C226*M226</f>
        <v>0</v>
      </c>
      <c r="J226" s="189">
        <f>+D226*M226</f>
        <v>0</v>
      </c>
      <c r="K226" s="175"/>
      <c r="L226" s="35" t="s">
        <v>67</v>
      </c>
      <c r="M226" s="190">
        <f>VLOOKUP(L226,N$9:Q$12,4,FALSE)</f>
        <v>0.00024390243902439027</v>
      </c>
      <c r="N226" s="24"/>
      <c r="O226" s="24"/>
      <c r="P226" s="24"/>
      <c r="Q226" s="24"/>
      <c r="R226" s="24"/>
    </row>
    <row r="227" spans="1:18" ht="14.4">
      <c r="A227" s="24"/>
      <c r="B227" s="24" t="s">
        <v>283</v>
      </c>
      <c r="C227" s="177"/>
      <c r="D227" s="177"/>
      <c r="E227" s="194">
        <v>16.722695140104165</v>
      </c>
      <c r="F227" s="195">
        <v>16.722695140104165</v>
      </c>
      <c r="G227" s="24"/>
      <c r="H227" s="175"/>
      <c r="I227" s="188">
        <f>+C227*M227</f>
        <v>0</v>
      </c>
      <c r="J227" s="189">
        <f>+D227*M227</f>
        <v>0</v>
      </c>
      <c r="K227" s="175"/>
      <c r="L227" s="35" t="s">
        <v>67</v>
      </c>
      <c r="M227" s="190">
        <f>VLOOKUP(L227,N$9:Q$12,4,FALSE)</f>
        <v>0.00024390243902439027</v>
      </c>
      <c r="N227" s="24"/>
      <c r="O227" s="24"/>
      <c r="P227" s="24"/>
      <c r="Q227" s="24"/>
      <c r="R227" s="24"/>
    </row>
    <row r="228" spans="1:18" ht="14.4">
      <c r="A228" s="24"/>
      <c r="B228" s="24" t="s">
        <v>284</v>
      </c>
      <c r="C228" s="177"/>
      <c r="D228" s="177"/>
      <c r="E228" s="186">
        <v>16.722695140104165</v>
      </c>
      <c r="F228" s="187">
        <v>16.722695140104165</v>
      </c>
      <c r="G228" s="24"/>
      <c r="H228" s="175"/>
      <c r="I228" s="188">
        <f>+C228*M228</f>
        <v>0</v>
      </c>
      <c r="J228" s="189">
        <f>+D228*M228</f>
        <v>0</v>
      </c>
      <c r="K228" s="175"/>
      <c r="L228" s="35" t="s">
        <v>67</v>
      </c>
      <c r="M228" s="190">
        <f>VLOOKUP(L228,N$9:Q$12,4,FALSE)</f>
        <v>0.00024390243902439027</v>
      </c>
      <c r="N228" s="24"/>
      <c r="O228" s="24"/>
      <c r="P228" s="24"/>
      <c r="Q228" s="24"/>
      <c r="R228" s="24"/>
    </row>
    <row r="229" spans="1:18" ht="14.4">
      <c r="A229" s="24"/>
      <c r="B229" s="24" t="s">
        <v>285</v>
      </c>
      <c r="C229" s="177"/>
      <c r="D229" s="177"/>
      <c r="E229" s="194">
        <v>16.722695140104165</v>
      </c>
      <c r="F229" s="195">
        <v>16.722695140104165</v>
      </c>
      <c r="G229" s="24"/>
      <c r="H229" s="175"/>
      <c r="I229" s="188">
        <f>+C229*M229</f>
        <v>0</v>
      </c>
      <c r="J229" s="189">
        <f>+D229*M229</f>
        <v>0</v>
      </c>
      <c r="K229" s="175"/>
      <c r="L229" s="35" t="s">
        <v>67</v>
      </c>
      <c r="M229" s="190">
        <f>VLOOKUP(L229,N$9:Q$12,4,FALSE)</f>
        <v>0.00024390243902439027</v>
      </c>
      <c r="N229" s="24"/>
      <c r="O229" s="24"/>
      <c r="P229" s="24"/>
      <c r="Q229" s="24"/>
      <c r="R229" s="24"/>
    </row>
    <row r="230" spans="1:18" ht="14.4">
      <c r="A230" s="24"/>
      <c r="B230" s="24" t="s">
        <v>286</v>
      </c>
      <c r="C230" s="177"/>
      <c r="D230" s="177"/>
      <c r="E230" s="186">
        <v>16.722695140104165</v>
      </c>
      <c r="F230" s="187">
        <v>16.722695140104165</v>
      </c>
      <c r="G230" s="24"/>
      <c r="H230" s="175"/>
      <c r="I230" s="188">
        <f>+C230*M230</f>
        <v>0</v>
      </c>
      <c r="J230" s="189">
        <f>+D230*M230</f>
        <v>0</v>
      </c>
      <c r="K230" s="175"/>
      <c r="L230" s="35" t="s">
        <v>67</v>
      </c>
      <c r="M230" s="190">
        <f>VLOOKUP(L230,N$9:Q$12,4,FALSE)</f>
        <v>0.00024390243902439027</v>
      </c>
      <c r="N230" s="24"/>
      <c r="O230" s="24"/>
      <c r="P230" s="24"/>
      <c r="Q230" s="24"/>
      <c r="R230" s="24"/>
    </row>
    <row r="231" spans="1:18" ht="14.4">
      <c r="A231" s="24"/>
      <c r="B231" s="24" t="s">
        <v>287</v>
      </c>
      <c r="C231" s="177"/>
      <c r="D231" s="177"/>
      <c r="E231" s="194">
        <v>16.722695140104165</v>
      </c>
      <c r="F231" s="195">
        <v>16.722695140104165</v>
      </c>
      <c r="G231" s="24"/>
      <c r="H231" s="175"/>
      <c r="I231" s="188">
        <f>+C231*M231</f>
        <v>0</v>
      </c>
      <c r="J231" s="189">
        <f>+D231*M231</f>
        <v>0</v>
      </c>
      <c r="K231" s="175"/>
      <c r="L231" s="35" t="s">
        <v>67</v>
      </c>
      <c r="M231" s="190">
        <f>VLOOKUP(L231,N$9:Q$12,4,FALSE)</f>
        <v>0.00024390243902439027</v>
      </c>
      <c r="N231" s="24"/>
      <c r="O231" s="24"/>
      <c r="P231" s="24"/>
      <c r="Q231" s="24"/>
      <c r="R231" s="24"/>
    </row>
    <row r="232" spans="1:18" ht="14.4">
      <c r="A232" s="24"/>
      <c r="B232" s="24" t="s">
        <v>288</v>
      </c>
      <c r="C232" s="177"/>
      <c r="D232" s="177"/>
      <c r="E232" s="186">
        <v>14.389361806770834</v>
      </c>
      <c r="F232" s="187">
        <v>14.389361806770834</v>
      </c>
      <c r="G232" s="24"/>
      <c r="H232" s="175"/>
      <c r="I232" s="188">
        <f>+C232*M232</f>
        <v>0</v>
      </c>
      <c r="J232" s="189">
        <f>+D232*M232</f>
        <v>0</v>
      </c>
      <c r="K232" s="175"/>
      <c r="L232" s="35" t="s">
        <v>67</v>
      </c>
      <c r="M232" s="190">
        <f>VLOOKUP(L232,N$9:Q$12,4,FALSE)</f>
        <v>0.00024390243902439027</v>
      </c>
      <c r="N232" s="24"/>
      <c r="O232" s="24"/>
      <c r="P232" s="24"/>
      <c r="Q232" s="24"/>
      <c r="R232" s="24"/>
    </row>
    <row r="233" spans="1:18" ht="14.4">
      <c r="A233" s="24"/>
      <c r="B233" s="24" t="s">
        <v>289</v>
      </c>
      <c r="C233" s="177"/>
      <c r="D233" s="177"/>
      <c r="E233" s="194">
        <v>16.722695140104165</v>
      </c>
      <c r="F233" s="195">
        <v>16.722695140104165</v>
      </c>
      <c r="G233" s="24"/>
      <c r="H233" s="175"/>
      <c r="I233" s="188">
        <f>+C233*M233</f>
        <v>0</v>
      </c>
      <c r="J233" s="189">
        <f>+D233*M233</f>
        <v>0</v>
      </c>
      <c r="K233" s="175"/>
      <c r="L233" s="35" t="s">
        <v>67</v>
      </c>
      <c r="M233" s="190">
        <f>VLOOKUP(L233,N$9:Q$12,4,FALSE)</f>
        <v>0.00024390243902439027</v>
      </c>
      <c r="N233" s="24"/>
      <c r="O233" s="24"/>
      <c r="P233" s="24"/>
      <c r="Q233" s="24"/>
      <c r="R233" s="24"/>
    </row>
    <row r="234" spans="1:18" ht="14.4">
      <c r="A234" s="24"/>
      <c r="B234" s="24" t="s">
        <v>290</v>
      </c>
      <c r="C234" s="177"/>
      <c r="D234" s="177"/>
      <c r="E234" s="186">
        <v>17.139361806770832</v>
      </c>
      <c r="F234" s="187">
        <v>17.139361806770832</v>
      </c>
      <c r="G234" s="24"/>
      <c r="H234" s="175"/>
      <c r="I234" s="188">
        <f>+C234*M234</f>
        <v>0</v>
      </c>
      <c r="J234" s="189">
        <f>+D234*M234</f>
        <v>0</v>
      </c>
      <c r="K234" s="175"/>
      <c r="L234" s="35" t="s">
        <v>67</v>
      </c>
      <c r="M234" s="190">
        <f>VLOOKUP(L234,N$9:Q$12,4,FALSE)</f>
        <v>0.00024390243902439027</v>
      </c>
      <c r="N234" s="24"/>
      <c r="O234" s="24"/>
      <c r="P234" s="24"/>
      <c r="Q234" s="24"/>
      <c r="R234" s="24"/>
    </row>
    <row r="235" spans="1:18" ht="14.4">
      <c r="A235" s="24"/>
      <c r="B235" s="24" t="s">
        <v>291</v>
      </c>
      <c r="C235" s="177"/>
      <c r="D235" s="177"/>
      <c r="E235" s="194">
        <v>17.139361806770832</v>
      </c>
      <c r="F235" s="195">
        <v>17.139361806770832</v>
      </c>
      <c r="G235" s="24"/>
      <c r="H235" s="175"/>
      <c r="I235" s="188">
        <f>+C235*M235</f>
        <v>0</v>
      </c>
      <c r="J235" s="189">
        <f>+D235*M235</f>
        <v>0</v>
      </c>
      <c r="K235" s="175"/>
      <c r="L235" s="35" t="s">
        <v>67</v>
      </c>
      <c r="M235" s="190">
        <f>VLOOKUP(L235,N$9:Q$12,4,FALSE)</f>
        <v>0.00024390243902439027</v>
      </c>
      <c r="N235" s="24"/>
      <c r="O235" s="24"/>
      <c r="P235" s="24"/>
      <c r="Q235" s="24"/>
      <c r="R235" s="24"/>
    </row>
    <row r="236" spans="1:18" ht="14.4">
      <c r="A236" s="24"/>
      <c r="B236" s="24" t="s">
        <v>292</v>
      </c>
      <c r="C236" s="177"/>
      <c r="D236" s="177"/>
      <c r="E236" s="186">
        <v>41.066666666666663</v>
      </c>
      <c r="F236" s="187">
        <v>41.066666666666663</v>
      </c>
      <c r="G236" s="24"/>
      <c r="H236" s="175"/>
      <c r="I236" s="188">
        <f>+C236*M236</f>
        <v>0</v>
      </c>
      <c r="J236" s="189">
        <f>+D236*M236</f>
        <v>0</v>
      </c>
      <c r="K236" s="175"/>
      <c r="L236" s="35" t="s">
        <v>67</v>
      </c>
      <c r="M236" s="190">
        <f>VLOOKUP(L236,N$9:Q$12,4,FALSE)</f>
        <v>0.00024390243902439027</v>
      </c>
      <c r="N236" s="24"/>
      <c r="O236" s="24"/>
      <c r="P236" s="24"/>
      <c r="Q236" s="24"/>
      <c r="R236" s="24"/>
    </row>
    <row r="237" spans="1:18" ht="14.4">
      <c r="A237" s="24"/>
      <c r="B237" s="24" t="s">
        <v>293</v>
      </c>
      <c r="C237" s="177"/>
      <c r="D237" s="177"/>
      <c r="E237" s="194">
        <v>41.399999999999999</v>
      </c>
      <c r="F237" s="195">
        <v>41.399999999999999</v>
      </c>
      <c r="G237" s="24"/>
      <c r="H237" s="175"/>
      <c r="I237" s="188">
        <f>+C237*M237</f>
        <v>0</v>
      </c>
      <c r="J237" s="189">
        <f>+D237*M237</f>
        <v>0</v>
      </c>
      <c r="K237" s="175"/>
      <c r="L237" s="35" t="s">
        <v>67</v>
      </c>
      <c r="M237" s="190">
        <f>VLOOKUP(L237,N$9:Q$12,4,FALSE)</f>
        <v>0.00024390243902439027</v>
      </c>
      <c r="N237" s="24"/>
      <c r="O237" s="24"/>
      <c r="P237" s="24"/>
      <c r="Q237" s="24"/>
      <c r="R237" s="24"/>
    </row>
    <row r="238" spans="1:18" ht="14.4">
      <c r="A238" s="24"/>
      <c r="B238" s="24" t="s">
        <v>294</v>
      </c>
      <c r="C238" s="177"/>
      <c r="D238" s="177"/>
      <c r="E238" s="186">
        <v>66</v>
      </c>
      <c r="F238" s="187">
        <v>66</v>
      </c>
      <c r="G238" s="24"/>
      <c r="H238" s="175"/>
      <c r="I238" s="188">
        <f>+C238*M238</f>
        <v>0</v>
      </c>
      <c r="J238" s="189">
        <f>+D238*M238</f>
        <v>0</v>
      </c>
      <c r="K238" s="175"/>
      <c r="L238" s="35" t="s">
        <v>67</v>
      </c>
      <c r="M238" s="190">
        <f>VLOOKUP(L238,N$9:Q$12,4,FALSE)</f>
        <v>0.00024390243902439027</v>
      </c>
      <c r="N238" s="24"/>
      <c r="O238" s="24"/>
      <c r="P238" s="24"/>
      <c r="Q238" s="24"/>
      <c r="R238" s="24"/>
    </row>
    <row r="239" spans="1:18" ht="14.4">
      <c r="A239" s="24"/>
      <c r="B239" s="24" t="s">
        <v>295</v>
      </c>
      <c r="C239" s="177"/>
      <c r="D239" s="177"/>
      <c r="E239" s="194">
        <v>66</v>
      </c>
      <c r="F239" s="195">
        <v>66</v>
      </c>
      <c r="G239" s="24"/>
      <c r="H239" s="175"/>
      <c r="I239" s="188">
        <f>+C239*M239</f>
        <v>0</v>
      </c>
      <c r="J239" s="189">
        <f>+D239*M239</f>
        <v>0</v>
      </c>
      <c r="K239" s="175"/>
      <c r="L239" s="35" t="s">
        <v>67</v>
      </c>
      <c r="M239" s="190">
        <f>VLOOKUP(L239,N$9:Q$12,4,FALSE)</f>
        <v>0.00024390243902439027</v>
      </c>
      <c r="N239" s="24"/>
      <c r="O239" s="24"/>
      <c r="P239" s="24"/>
      <c r="Q239" s="24"/>
      <c r="R239" s="24"/>
    </row>
    <row r="240" spans="1:18" ht="14.4">
      <c r="A240" s="24"/>
      <c r="B240" s="24" t="s">
        <v>296</v>
      </c>
      <c r="C240" s="177"/>
      <c r="D240" s="177"/>
      <c r="E240" s="186">
        <v>48</v>
      </c>
      <c r="F240" s="187">
        <v>48</v>
      </c>
      <c r="G240" s="24"/>
      <c r="H240" s="175"/>
      <c r="I240" s="188">
        <f>+C240*M240</f>
        <v>0</v>
      </c>
      <c r="J240" s="189">
        <f>+D240*M240</f>
        <v>0</v>
      </c>
      <c r="K240" s="175"/>
      <c r="L240" s="35" t="s">
        <v>67</v>
      </c>
      <c r="M240" s="190">
        <f>VLOOKUP(L240,N$9:Q$12,4,FALSE)</f>
        <v>0.00024390243902439027</v>
      </c>
      <c r="N240" s="24"/>
      <c r="O240" s="24"/>
      <c r="P240" s="24"/>
      <c r="Q240" s="24"/>
      <c r="R240" s="24"/>
    </row>
    <row r="241" spans="1:18" ht="14.4">
      <c r="A241" s="24"/>
      <c r="B241" s="24" t="s">
        <v>297</v>
      </c>
      <c r="C241" s="177"/>
      <c r="D241" s="177"/>
      <c r="E241" s="194">
        <v>138.66666666666666</v>
      </c>
      <c r="F241" s="195">
        <v>138.66666666666666</v>
      </c>
      <c r="G241" s="24"/>
      <c r="H241" s="175"/>
      <c r="I241" s="188">
        <f>+C241*M241</f>
        <v>0</v>
      </c>
      <c r="J241" s="189">
        <f>+D241*M241</f>
        <v>0</v>
      </c>
      <c r="K241" s="175"/>
      <c r="L241" s="35" t="s">
        <v>67</v>
      </c>
      <c r="M241" s="190">
        <f>VLOOKUP(L241,N$9:Q$12,4,FALSE)</f>
        <v>0.00024390243902439027</v>
      </c>
      <c r="N241" s="24"/>
      <c r="O241" s="24"/>
      <c r="P241" s="24"/>
      <c r="Q241" s="24"/>
      <c r="R241" s="24"/>
    </row>
    <row r="242" spans="1:18" ht="14.4">
      <c r="A242" s="24"/>
      <c r="B242" s="24" t="s">
        <v>298</v>
      </c>
      <c r="C242" s="177"/>
      <c r="D242" s="177"/>
      <c r="E242" s="186">
        <v>138.66666666666666</v>
      </c>
      <c r="F242" s="187">
        <v>138.66666666666666</v>
      </c>
      <c r="G242" s="24"/>
      <c r="H242" s="175"/>
      <c r="I242" s="188">
        <f>+C242*M242</f>
        <v>0</v>
      </c>
      <c r="J242" s="189">
        <f>+D242*M242</f>
        <v>0</v>
      </c>
      <c r="K242" s="175"/>
      <c r="L242" s="35" t="s">
        <v>67</v>
      </c>
      <c r="M242" s="190">
        <f>VLOOKUP(L242,N$9:Q$12,4,FALSE)</f>
        <v>0.00024390243902439027</v>
      </c>
      <c r="N242" s="24"/>
      <c r="O242" s="24"/>
      <c r="P242" s="24"/>
      <c r="Q242" s="24"/>
      <c r="R242" s="24"/>
    </row>
    <row r="243" spans="1:18" ht="15" thickBot="1">
      <c r="A243" s="24"/>
      <c r="B243" s="24" t="s">
        <v>299</v>
      </c>
      <c r="C243" s="177"/>
      <c r="D243" s="177"/>
      <c r="E243" s="202">
        <v>48</v>
      </c>
      <c r="F243" s="203">
        <v>48</v>
      </c>
      <c r="G243" s="24"/>
      <c r="H243" s="175"/>
      <c r="I243" s="204">
        <f>+C243*M243</f>
        <v>0</v>
      </c>
      <c r="J243" s="205">
        <f>+D243*M243</f>
        <v>0</v>
      </c>
      <c r="K243" s="175"/>
      <c r="L243" s="42" t="s">
        <v>67</v>
      </c>
      <c r="M243" s="206">
        <f>VLOOKUP(L243,N$9:Q$12,4,FALSE)</f>
        <v>0.00024390243902439027</v>
      </c>
      <c r="N243" s="24"/>
      <c r="O243" s="24"/>
      <c r="P243" s="24"/>
      <c r="Q243" s="24"/>
      <c r="R243" s="24"/>
    </row>
  </sheetData>
  <sheetProtection password="A03F" sheet="1" objects="1" scenarios="1"/>
  <mergeCells count="5">
    <mergeCell ref="B2:D4"/>
    <mergeCell ref="B6:F6"/>
    <mergeCell ref="B7:B8"/>
    <mergeCell ref="C7:D7"/>
    <mergeCell ref="E7:F7"/>
  </mergeCells>
  <conditionalFormatting sqref="C9:C243">
    <cfRule type="cellIs" priority="2" dxfId="115" operator="greaterThan">
      <formula>E9</formula>
    </cfRule>
  </conditionalFormatting>
  <conditionalFormatting sqref="D9:D243">
    <cfRule type="cellIs" priority="1" dxfId="115" operator="greaterThan">
      <formula>F9</formula>
    </cfRule>
  </conditionalFormatting>
  <dataValidations count="1">
    <dataValidation type="custom" allowBlank="1" showInputMessage="1" showErrorMessage="1" sqref="C9:F243">
      <formula1>IF(ISNUMBER(C9),AND(C9=ROUND(C9,2),C9&gt;0),FALSE)</formula1>
    </dataValidation>
  </dataValidations>
  <pageMargins left="0.7" right="0.7" top="0.787401575" bottom="0.787401575" header="0.3" footer="0.3"/>
  <pageSetup orientation="portrait" paperSize="9" r:id="rId3"/>
  <tableParts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Poptávka</vt:lpstr>
      <vt:lpstr>Národní hovorné</vt:lpstr>
      <vt:lpstr>Mezinárodní hovorné</vt:lpstr>
    </vt:vector>
  </TitlesOfParts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Stehlíková Petra Bc.</dc:creator>
  <cp:keywords/>
  <dc:description/>
  <cp:lastModifiedBy>Tomáš Baier</cp:lastModifiedBy>
  <dcterms:created xsi:type="dcterms:W3CDTF">2013-07-10T06:44:20Z</dcterms:created>
  <dcterms:modified xsi:type="dcterms:W3CDTF">2021-06-28T13:16:08Z</dcterms:modified>
  <cp:category/>
</cp:coreProperties>
</file>